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cuments\2019\"/>
    </mc:Choice>
  </mc:AlternateContent>
  <bookViews>
    <workbookView xWindow="0" yWindow="0" windowWidth="28800" windowHeight="14235" firstSheet="3" activeTab="3"/>
  </bookViews>
  <sheets>
    <sheet name="Forutsetninger" sheetId="5" state="hidden" r:id="rId1"/>
    <sheet name="Regnskap mot budsjett 2016" sheetId="13" state="hidden" r:id="rId2"/>
    <sheet name="Kommentarer" sheetId="10" state="hidden" r:id="rId3"/>
    <sheet name="Budsjett 2020" sheetId="12" r:id="rId4"/>
  </sheets>
  <definedNames>
    <definedName name="_xlnm.Print_Area" localSheetId="3">'Budsjett 2020'!$B$2:$BF$111</definedName>
    <definedName name="_xlnm.Print_Area" localSheetId="2">Kommentarer!$A$4:$C$28</definedName>
    <definedName name="_xlnm.Print_Area" localSheetId="1">'Regnskap mot budsjett 2016'!$B$2:$W$98</definedName>
  </definedNames>
  <calcPr calcId="162913"/>
</workbook>
</file>

<file path=xl/calcChain.xml><?xml version="1.0" encoding="utf-8"?>
<calcChain xmlns="http://schemas.openxmlformats.org/spreadsheetml/2006/main">
  <c r="BF110" i="12" l="1"/>
  <c r="BF107" i="12"/>
  <c r="BF106" i="12"/>
  <c r="BB110" i="12" l="1"/>
  <c r="BB109" i="12"/>
  <c r="BB108" i="12"/>
  <c r="BB107" i="12"/>
  <c r="BB106" i="12"/>
  <c r="AC105" i="12"/>
  <c r="AC35" i="12"/>
  <c r="I105" i="12"/>
  <c r="I35" i="12"/>
  <c r="AS105" i="12"/>
  <c r="AS35" i="12"/>
  <c r="AM105" i="12"/>
  <c r="AM35" i="12"/>
  <c r="S105" i="12"/>
  <c r="R35" i="12"/>
  <c r="S35" i="12"/>
  <c r="AS111" i="12" l="1"/>
  <c r="BB105" i="12"/>
  <c r="I111" i="12"/>
  <c r="AC111" i="12"/>
  <c r="AM111" i="12"/>
  <c r="S111" i="12"/>
  <c r="BB111" i="12" l="1"/>
  <c r="BB35" i="12"/>
  <c r="AU105" i="12"/>
  <c r="AU35" i="12"/>
  <c r="AF105" i="12"/>
  <c r="AF35" i="12"/>
  <c r="V105" i="12"/>
  <c r="V35" i="12"/>
  <c r="M105" i="12"/>
  <c r="M35" i="12"/>
  <c r="M111" i="12" s="1"/>
  <c r="V111" i="12" l="1"/>
  <c r="AF111" i="12"/>
  <c r="AU111" i="12"/>
  <c r="AB92" i="12"/>
  <c r="AB91" i="12"/>
  <c r="BH34" i="12" l="1"/>
  <c r="BA108" i="12" l="1"/>
  <c r="BA106" i="12"/>
  <c r="BA107" i="12"/>
  <c r="BA109" i="12"/>
  <c r="BA110" i="12"/>
  <c r="AT105" i="12"/>
  <c r="AT35" i="12"/>
  <c r="AR105" i="12"/>
  <c r="AR35" i="12"/>
  <c r="AL105" i="12"/>
  <c r="AL35" i="12"/>
  <c r="AO105" i="12"/>
  <c r="AO35" i="12"/>
  <c r="AE105" i="12"/>
  <c r="AE35" i="12"/>
  <c r="AB105" i="12"/>
  <c r="AB35" i="12"/>
  <c r="R105" i="12"/>
  <c r="T35" i="12"/>
  <c r="T105" i="12"/>
  <c r="H105" i="12"/>
  <c r="H35" i="12"/>
  <c r="U105" i="12"/>
  <c r="U35" i="12"/>
  <c r="AL111" i="12" l="1"/>
  <c r="AT111" i="12"/>
  <c r="BA105" i="12"/>
  <c r="AE111" i="12"/>
  <c r="AB111" i="12"/>
  <c r="AO111" i="12"/>
  <c r="T111" i="12"/>
  <c r="AR111" i="12"/>
  <c r="BA35" i="12"/>
  <c r="H111" i="12"/>
  <c r="U111" i="12"/>
  <c r="R111" i="12"/>
  <c r="K105" i="12"/>
  <c r="K35" i="12"/>
  <c r="BD105" i="12" l="1"/>
  <c r="BE105" i="12"/>
  <c r="BD35" i="12"/>
  <c r="BE35" i="12"/>
  <c r="BA111" i="12"/>
  <c r="K111" i="12"/>
  <c r="BD111" i="12" l="1"/>
  <c r="AZ106" i="12"/>
  <c r="BC106" i="12"/>
  <c r="AZ107" i="12"/>
  <c r="BC107" i="12"/>
  <c r="AZ109" i="12"/>
  <c r="BC109" i="12"/>
  <c r="AZ110" i="12"/>
  <c r="BC110" i="12"/>
  <c r="AV105" i="12"/>
  <c r="AP105" i="12"/>
  <c r="BF105" i="12" s="1"/>
  <c r="AG105" i="12"/>
  <c r="W105" i="12"/>
  <c r="L105" i="12"/>
  <c r="AP35" i="12"/>
  <c r="AG35" i="12"/>
  <c r="W35" i="12"/>
  <c r="Q35" i="12"/>
  <c r="L35" i="12"/>
  <c r="J35" i="12"/>
  <c r="AG111" i="12" l="1"/>
  <c r="AP111" i="12"/>
  <c r="L111" i="12"/>
  <c r="W111" i="12"/>
  <c r="G35" i="12"/>
  <c r="AQ105" i="12"/>
  <c r="AV35" i="12"/>
  <c r="BF35" i="12" s="1"/>
  <c r="BF111" i="12" s="1"/>
  <c r="AQ35" i="12"/>
  <c r="AV111" i="12" l="1"/>
  <c r="AQ111" i="12"/>
  <c r="J44" i="12" l="1"/>
  <c r="J48" i="12" s="1"/>
  <c r="J47" i="12"/>
  <c r="G105" i="12" l="1"/>
  <c r="J105" i="12"/>
  <c r="AN105" i="12"/>
  <c r="AN35" i="12"/>
  <c r="AD105" i="12"/>
  <c r="AD35" i="12"/>
  <c r="E35" i="12"/>
  <c r="E105" i="12"/>
  <c r="BC35" i="12" l="1"/>
  <c r="J111" i="12"/>
  <c r="BC105" i="12"/>
  <c r="G111" i="12"/>
  <c r="E111" i="12"/>
  <c r="AN111" i="12"/>
  <c r="AD111" i="12"/>
  <c r="W96" i="13"/>
  <c r="V96" i="13"/>
  <c r="U96" i="13"/>
  <c r="T96" i="13"/>
  <c r="W95" i="13"/>
  <c r="V95" i="13"/>
  <c r="U95" i="13"/>
  <c r="T95" i="13"/>
  <c r="W94" i="13"/>
  <c r="V94" i="13"/>
  <c r="U94" i="13"/>
  <c r="T94" i="13"/>
  <c r="W93" i="13"/>
  <c r="V93" i="13"/>
  <c r="U93" i="13"/>
  <c r="T93" i="13"/>
  <c r="S91" i="13"/>
  <c r="R91" i="13"/>
  <c r="Q91" i="13"/>
  <c r="O91" i="13"/>
  <c r="N91" i="13"/>
  <c r="M91" i="13"/>
  <c r="K91" i="13"/>
  <c r="J91" i="13"/>
  <c r="I91" i="13"/>
  <c r="H91" i="13"/>
  <c r="E91" i="13"/>
  <c r="F71" i="13"/>
  <c r="F91" i="13" s="1"/>
  <c r="G39" i="13"/>
  <c r="D38" i="13"/>
  <c r="D91" i="13" s="1"/>
  <c r="G36" i="13"/>
  <c r="G40" i="13" s="1"/>
  <c r="P32" i="13"/>
  <c r="P91" i="13" s="1"/>
  <c r="L32" i="13"/>
  <c r="L91" i="13" s="1"/>
  <c r="S29" i="13"/>
  <c r="R29" i="13"/>
  <c r="R98" i="13" s="1"/>
  <c r="Q29" i="13"/>
  <c r="P29" i="13"/>
  <c r="O29" i="13"/>
  <c r="O98" i="13" s="1"/>
  <c r="N29" i="13"/>
  <c r="N98" i="13" s="1"/>
  <c r="M29" i="13"/>
  <c r="L29" i="13"/>
  <c r="K29" i="13"/>
  <c r="J29" i="13"/>
  <c r="I29" i="13"/>
  <c r="H29" i="13"/>
  <c r="H98" i="13" s="1"/>
  <c r="F29" i="13"/>
  <c r="E29" i="13"/>
  <c r="G24" i="13"/>
  <c r="D24" i="13"/>
  <c r="D29" i="13" s="1"/>
  <c r="T29" i="13" s="1"/>
  <c r="F83" i="12"/>
  <c r="V29" i="13" l="1"/>
  <c r="K98" i="13"/>
  <c r="BC111" i="12"/>
  <c r="Q98" i="13"/>
  <c r="M98" i="13"/>
  <c r="U29" i="13"/>
  <c r="J98" i="13"/>
  <c r="G91" i="13"/>
  <c r="W91" i="13" s="1"/>
  <c r="I98" i="13"/>
  <c r="S98" i="13"/>
  <c r="T91" i="13"/>
  <c r="T98" i="13" s="1"/>
  <c r="U91" i="13"/>
  <c r="P98" i="13"/>
  <c r="V91" i="13"/>
  <c r="V98" i="13" s="1"/>
  <c r="L98" i="13"/>
  <c r="E98" i="13"/>
  <c r="G28" i="13"/>
  <c r="G29" i="13" s="1"/>
  <c r="D98" i="13"/>
  <c r="F98" i="13"/>
  <c r="AY110" i="12"/>
  <c r="AY109" i="12"/>
  <c r="AY107" i="12"/>
  <c r="AY106" i="12"/>
  <c r="AJ105" i="12"/>
  <c r="AJ35" i="12"/>
  <c r="Z105" i="12"/>
  <c r="Z35" i="12"/>
  <c r="U98" i="13" l="1"/>
  <c r="AJ111" i="12"/>
  <c r="Z111" i="12"/>
  <c r="G98" i="13"/>
  <c r="W98" i="13" s="1"/>
  <c r="W29" i="13"/>
  <c r="P105" i="12"/>
  <c r="P35" i="12"/>
  <c r="F105" i="12"/>
  <c r="F35" i="12"/>
  <c r="P111" i="12" l="1"/>
  <c r="AY105" i="12"/>
  <c r="AY35" i="12"/>
  <c r="F111" i="12"/>
  <c r="AY111" i="12" l="1"/>
  <c r="AX110" i="12"/>
  <c r="AW110" i="12"/>
  <c r="AX109" i="12"/>
  <c r="AW109" i="12"/>
  <c r="AX107" i="12"/>
  <c r="AW107" i="12"/>
  <c r="AX106" i="12"/>
  <c r="AW106" i="12"/>
  <c r="AK105" i="12"/>
  <c r="AI105" i="12"/>
  <c r="AA105" i="12"/>
  <c r="Y105" i="12"/>
  <c r="Q105" i="12"/>
  <c r="O105" i="12"/>
  <c r="N105" i="12"/>
  <c r="D46" i="12"/>
  <c r="D105" i="12" s="1"/>
  <c r="AH37" i="12"/>
  <c r="AH105" i="12" s="1"/>
  <c r="X37" i="12"/>
  <c r="X105" i="12" s="1"/>
  <c r="AK35" i="12"/>
  <c r="AI35" i="12"/>
  <c r="AH35" i="12"/>
  <c r="AA35" i="12"/>
  <c r="Y35" i="12"/>
  <c r="X35" i="12"/>
  <c r="O35" i="12"/>
  <c r="N35" i="12"/>
  <c r="D27" i="12"/>
  <c r="D35" i="12" s="1"/>
  <c r="AZ105" i="12" l="1"/>
  <c r="N111" i="12"/>
  <c r="AZ35" i="12"/>
  <c r="Y111" i="12"/>
  <c r="AH111" i="12"/>
  <c r="O111" i="12"/>
  <c r="AI111" i="12"/>
  <c r="X111" i="12"/>
  <c r="AX105" i="12"/>
  <c r="AA111" i="12"/>
  <c r="AK111" i="12"/>
  <c r="Q111" i="12"/>
  <c r="AW35" i="12"/>
  <c r="D111" i="12"/>
  <c r="AW105" i="12"/>
  <c r="AX35" i="12"/>
  <c r="AZ111" i="12" l="1"/>
  <c r="AX111" i="12"/>
  <c r="AW111" i="12"/>
  <c r="J36" i="5" l="1"/>
  <c r="E36" i="5"/>
  <c r="E38" i="5" s="1"/>
  <c r="F36" i="5"/>
  <c r="G36" i="5"/>
  <c r="H36" i="5"/>
  <c r="I36" i="5"/>
  <c r="K36" i="5"/>
  <c r="D36" i="5"/>
  <c r="L16" i="5"/>
  <c r="L17" i="5"/>
  <c r="L21" i="5"/>
  <c r="L22" i="5"/>
  <c r="L23" i="5"/>
  <c r="L24" i="5"/>
  <c r="L25" i="5"/>
  <c r="L28" i="5"/>
  <c r="L29" i="5"/>
  <c r="L30" i="5"/>
  <c r="L31" i="5"/>
  <c r="L32" i="5"/>
  <c r="L33" i="5"/>
  <c r="L34" i="5"/>
  <c r="L15" i="5"/>
  <c r="H6" i="5"/>
  <c r="H7" i="5"/>
  <c r="H8" i="5"/>
  <c r="G6" i="5"/>
  <c r="G7" i="5"/>
  <c r="G8" i="5"/>
  <c r="H5" i="5"/>
  <c r="G5" i="5"/>
  <c r="L36" i="5" l="1"/>
  <c r="F6" i="5"/>
  <c r="F7" i="5"/>
  <c r="F8" i="5"/>
  <c r="F9" i="5"/>
  <c r="F10" i="5"/>
  <c r="F5" i="5"/>
  <c r="H9" i="5" l="1"/>
  <c r="G9" i="5"/>
</calcChain>
</file>

<file path=xl/comments1.xml><?xml version="1.0" encoding="utf-8"?>
<comments xmlns="http://schemas.openxmlformats.org/spreadsheetml/2006/main">
  <authors>
    <author>test</author>
  </authors>
  <commentList>
    <comment ref="H28" authorId="0" shapeId="0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Øystein Abrahamsen</t>
        </r>
      </text>
    </comment>
    <comment ref="H30" authorId="0" shapeId="0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Kristoffer Hofft 2013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Fordelt på Daniel og Eirik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Utbetalt til Adrian - Kåre Andreas ikke mottatt noe</t>
        </r>
      </text>
    </comment>
  </commentList>
</comments>
</file>

<file path=xl/comments2.xml><?xml version="1.0" encoding="utf-8"?>
<comments xmlns="http://schemas.openxmlformats.org/spreadsheetml/2006/main">
  <authors>
    <author>Miliane Haugene</author>
  </authors>
  <commentList>
    <comment ref="AG13" authorId="0" shapeId="0">
      <text>
        <r>
          <rPr>
            <b/>
            <sz val="9"/>
            <color indexed="81"/>
            <rFont val="Tahoma"/>
            <family val="2"/>
          </rPr>
          <t>Miliane Haugene:</t>
        </r>
        <r>
          <rPr>
            <sz val="9"/>
            <color indexed="81"/>
            <rFont val="Tahoma"/>
            <family val="2"/>
          </rPr>
          <t xml:space="preserve">
1 dag mindre pw-cup arr i 2020
</t>
        </r>
      </text>
    </comment>
    <comment ref="H18" authorId="0" shapeId="0">
      <text>
        <r>
          <rPr>
            <b/>
            <sz val="9"/>
            <color indexed="81"/>
            <rFont val="Tahoma"/>
            <charset val="1"/>
          </rPr>
          <t>Miliane Haugene:</t>
        </r>
        <r>
          <rPr>
            <sz val="9"/>
            <color indexed="81"/>
            <rFont val="Tahoma"/>
            <charset val="1"/>
          </rPr>
          <t xml:space="preserve">
Rest tilskudd spillemidler på kunstgress og lysanlegg
</t>
        </r>
      </text>
    </comment>
    <comment ref="AA26" authorId="0" shapeId="0">
      <text>
        <r>
          <rPr>
            <b/>
            <sz val="9"/>
            <color indexed="81"/>
            <rFont val="Tahoma"/>
            <charset val="1"/>
          </rPr>
          <t>Miliane Haugene:</t>
        </r>
        <r>
          <rPr>
            <sz val="9"/>
            <color indexed="81"/>
            <rFont val="Tahoma"/>
            <charset val="1"/>
          </rPr>
          <t xml:space="preserve">
Frokostservering og mat dommere pw-cup
</t>
        </r>
      </text>
    </comment>
    <comment ref="H34" authorId="0" shapeId="0">
      <text>
        <r>
          <rPr>
            <b/>
            <sz val="9"/>
            <color indexed="81"/>
            <rFont val="Tahoma"/>
            <charset val="1"/>
          </rPr>
          <t>Miliane Haugene:</t>
        </r>
        <r>
          <rPr>
            <sz val="9"/>
            <color indexed="81"/>
            <rFont val="Tahoma"/>
            <charset val="1"/>
          </rPr>
          <t xml:space="preserve">
1,3 mill gjelder mva.komp kunstrgessanlegg ferdigstilt 2017
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Miliane Haugene:</t>
        </r>
        <r>
          <rPr>
            <sz val="9"/>
            <color indexed="81"/>
            <rFont val="Tahoma"/>
            <family val="2"/>
          </rPr>
          <t xml:space="preserve">
7% av 4 mil driftskostnader 2019 = 280.000,-
</t>
        </r>
      </text>
    </comment>
  </commentList>
</comments>
</file>

<file path=xl/sharedStrings.xml><?xml version="1.0" encoding="utf-8"?>
<sst xmlns="http://schemas.openxmlformats.org/spreadsheetml/2006/main" count="373" uniqueCount="205">
  <si>
    <t>Offentlig tilskudd/refusjon</t>
  </si>
  <si>
    <t>Årskontingenter</t>
  </si>
  <si>
    <t>Bingo/Grasrotandel</t>
  </si>
  <si>
    <t>Innkjøp varer for videresalg</t>
  </si>
  <si>
    <t>Lønn til ansatte</t>
  </si>
  <si>
    <t>Feriepenger</t>
  </si>
  <si>
    <t>Arbeidsgiveravgift</t>
  </si>
  <si>
    <t>Arbeidsgiveravgift av påløpt ferielønn</t>
  </si>
  <si>
    <t>Annen kostnadsgodtgjørelse</t>
  </si>
  <si>
    <t>Gave til ansatte, fradragsberettiget</t>
  </si>
  <si>
    <t>Renovasjon, vann, avløp vedr. lokaler</t>
  </si>
  <si>
    <t>Lys, varme vedr. lokaler</t>
  </si>
  <si>
    <t>Inventar</t>
  </si>
  <si>
    <t>Investering anlegg/maskiner</t>
  </si>
  <si>
    <t>Reparasjon og vedlikehold bygninger</t>
  </si>
  <si>
    <t>Reparasjon og vedlikehold utstyr</t>
  </si>
  <si>
    <t>Kontorrekvisita/ann./tidsskr</t>
  </si>
  <si>
    <t>Data/EDB Kostnad</t>
  </si>
  <si>
    <t>Møte, kurs, oppdatering og lignende</t>
  </si>
  <si>
    <t>Porto</t>
  </si>
  <si>
    <t>Diettkostnad, ikke oppgavepliktig</t>
  </si>
  <si>
    <t>Forsikringspremie</t>
  </si>
  <si>
    <t>Annen renteinntekt</t>
  </si>
  <si>
    <t>Rentekostnad,</t>
  </si>
  <si>
    <t>Annen finanskostnad</t>
  </si>
  <si>
    <t>SUM UTGIFTER</t>
  </si>
  <si>
    <t>SUM INNTEKTER</t>
  </si>
  <si>
    <t>Avskrivning på bygg og fast eiendom</t>
  </si>
  <si>
    <t>Frakt, transport og forsikring</t>
  </si>
  <si>
    <t>SUM OVERSKUDD/UNDERSKUDD</t>
  </si>
  <si>
    <t>Telefon/datakom/tv</t>
  </si>
  <si>
    <t>Stevneinntekter</t>
  </si>
  <si>
    <t>Kommunale Tilskudd</t>
  </si>
  <si>
    <t>Leieinntekt klubbhytta</t>
  </si>
  <si>
    <t>Leieinntekt Nesjarhallen</t>
  </si>
  <si>
    <t>Leieinntekt Topp Gym</t>
  </si>
  <si>
    <t>Leieinntekter annet</t>
  </si>
  <si>
    <t>Andre driftsrelaterte inntekter</t>
  </si>
  <si>
    <t>Idrettsmatriell</t>
  </si>
  <si>
    <t>Lotteriutgifter (loddsalg, kalendersalg etc)</t>
  </si>
  <si>
    <t>Godtgjørelse trenere/lagledere</t>
  </si>
  <si>
    <t>Vann</t>
  </si>
  <si>
    <t>Leie baner, haller etc</t>
  </si>
  <si>
    <t>Vaktmestertjenester</t>
  </si>
  <si>
    <t>Leie andre kontormaskiner</t>
  </si>
  <si>
    <t>Renhold</t>
  </si>
  <si>
    <t>Rekvisita</t>
  </si>
  <si>
    <t>Reparasjon og vedlikehold baner</t>
  </si>
  <si>
    <t>Reparasjon og vedlikehold anlegget</t>
  </si>
  <si>
    <t>Reisekostnader, ikke oppgavepliktig</t>
  </si>
  <si>
    <t>Annonsekostnader</t>
  </si>
  <si>
    <t>Sosiale tiltak</t>
  </si>
  <si>
    <t>Sosiale tiltak lag</t>
  </si>
  <si>
    <t>Frivillighetsregisteret</t>
  </si>
  <si>
    <t>Tilskudd gruppene</t>
  </si>
  <si>
    <t>Kiosk</t>
  </si>
  <si>
    <t>Billettinntekter</t>
  </si>
  <si>
    <t>Inntekter PW-cup</t>
  </si>
  <si>
    <t>Nesjar Cup</t>
  </si>
  <si>
    <t>Egenandel cuper</t>
  </si>
  <si>
    <t>Overgangsgebyrer</t>
  </si>
  <si>
    <t>Godtgjørelse egne dommere</t>
  </si>
  <si>
    <t xml:space="preserve">Sponsorinntekter </t>
  </si>
  <si>
    <t>Markedsstøtte</t>
  </si>
  <si>
    <t>Forsikringspremie fotball</t>
  </si>
  <si>
    <t>Reklameinntekter/skiltreklame</t>
  </si>
  <si>
    <t>Idrettsfaglig bistand</t>
  </si>
  <si>
    <t>Logotrykk</t>
  </si>
  <si>
    <t>Trykksaker</t>
  </si>
  <si>
    <t>Medlemskontigenter</t>
  </si>
  <si>
    <t>Startkontigent cuper/stevner</t>
  </si>
  <si>
    <t>Tilskudd lag</t>
  </si>
  <si>
    <t>Gebyrer, forsinkelsesrenter leverandører</t>
  </si>
  <si>
    <t>Dommerutgifter kampavvikling</t>
  </si>
  <si>
    <t>Tilstelininger aktive og lag</t>
  </si>
  <si>
    <t>Startkontigenter krets/forbund</t>
  </si>
  <si>
    <t>Andre avgifter krets/forbund</t>
  </si>
  <si>
    <t>Gaver</t>
  </si>
  <si>
    <t>Premier</t>
  </si>
  <si>
    <t>Nesjarcup</t>
  </si>
  <si>
    <t>Reisekostnader grupper/lag</t>
  </si>
  <si>
    <t>Momskompensasjon</t>
  </si>
  <si>
    <t>Hovedforeningen</t>
  </si>
  <si>
    <t>Håndballen</t>
  </si>
  <si>
    <t>Allidretten</t>
  </si>
  <si>
    <t>Fotballen</t>
  </si>
  <si>
    <t>Nesjar IF</t>
  </si>
  <si>
    <t>Kioskvarer</t>
  </si>
  <si>
    <t>Kontingenter</t>
  </si>
  <si>
    <t>Medlemskontingent</t>
  </si>
  <si>
    <t>Treningsavgift</t>
  </si>
  <si>
    <t>1-8 år</t>
  </si>
  <si>
    <t>9-12 år</t>
  </si>
  <si>
    <t>13-18 år</t>
  </si>
  <si>
    <t>Over 19 år</t>
  </si>
  <si>
    <t>Veteran</t>
  </si>
  <si>
    <t>Støttemedlemmer</t>
  </si>
  <si>
    <t>Honorar trenere</t>
  </si>
  <si>
    <t xml:space="preserve">Fotballen </t>
  </si>
  <si>
    <t>Litet parti</t>
  </si>
  <si>
    <t>Stort parti</t>
  </si>
  <si>
    <t>1. klasse</t>
  </si>
  <si>
    <t>Smågutt/J14</t>
  </si>
  <si>
    <t>Guttelag/J16</t>
  </si>
  <si>
    <t>Juniorlag/J18</t>
  </si>
  <si>
    <t>A-lag</t>
  </si>
  <si>
    <t>B-lag</t>
  </si>
  <si>
    <t>Damelag</t>
  </si>
  <si>
    <t>Vetaran-lag</t>
  </si>
  <si>
    <t>Antall lag</t>
  </si>
  <si>
    <t>Honorar</t>
  </si>
  <si>
    <t>Sum</t>
  </si>
  <si>
    <t>Til gruppen</t>
  </si>
  <si>
    <t>Til Hovedforeningen</t>
  </si>
  <si>
    <t>Trenerkoordinator</t>
  </si>
  <si>
    <t>R-2014</t>
  </si>
  <si>
    <t>Rabatter og andre slagsinntektred</t>
  </si>
  <si>
    <t>HF Grøtfest</t>
  </si>
  <si>
    <t>HF PW-cup og diverse utleie</t>
  </si>
  <si>
    <t>HF LAM-midler (lokale aktivitetsmidler fordelt av Idrettsrådet)</t>
  </si>
  <si>
    <t>R-2015</t>
  </si>
  <si>
    <t>Øremerkede tilskudd</t>
  </si>
  <si>
    <t>Tap på fordringer</t>
  </si>
  <si>
    <t>Fri telefon/bredbånd</t>
  </si>
  <si>
    <t>HF Max 7% av brutto driftskostnader (NB. ekstrabevilning 2015)</t>
  </si>
  <si>
    <t>HF Lysanlegg parkering, hall og rundt banene, lekeplass, containere bak hallen. Lagt i budsjett, men ikke utført.</t>
  </si>
  <si>
    <t>Budsjett 2016</t>
  </si>
  <si>
    <t>Sum 2016</t>
  </si>
  <si>
    <t>HB</t>
  </si>
  <si>
    <t>FB</t>
  </si>
  <si>
    <t>B-2016</t>
  </si>
  <si>
    <t>Budsjett Nesjar IF 2016</t>
  </si>
  <si>
    <t xml:space="preserve">Norrek, Faugstad, Lavikbanken og Meny.  Nevlung Bakeri videreføres ikke. </t>
  </si>
  <si>
    <t>R-2016</t>
  </si>
  <si>
    <t>Samarbeidsavtaler</t>
  </si>
  <si>
    <t>HF Grøtfest 2016</t>
  </si>
  <si>
    <t>Utstyrsmidler 2016</t>
  </si>
  <si>
    <t>Salg av inventar/utstyr</t>
  </si>
  <si>
    <t>Årskontingenter støttemedlemmer</t>
  </si>
  <si>
    <t>Vaskemaskin og merkemaskin</t>
  </si>
  <si>
    <t>Hoppeslott, bord og stoler hallen, kaffetraktere</t>
  </si>
  <si>
    <t>Annen fremmedtjeneste</t>
  </si>
  <si>
    <t>B-2017</t>
  </si>
  <si>
    <t>ODT 927.000,- Resten er etterbetaling gamle prosjekter fom 2010</t>
  </si>
  <si>
    <t>FB Fotballprogresjon</t>
  </si>
  <si>
    <t xml:space="preserve">HF Luer, gensere, skjerf. </t>
  </si>
  <si>
    <t>Kommentarer regnskap mot budsjett 2016</t>
  </si>
  <si>
    <t>Hoveforeningen</t>
  </si>
  <si>
    <t>1.077.000</t>
  </si>
  <si>
    <t>Etterbetalt i kommunal støtte på gamle prosjekter fom 2010.  355.000 * 2 klubbhytta og 367.000 rest Nærmiljøbanene</t>
  </si>
  <si>
    <t>200.000</t>
  </si>
  <si>
    <t>Mer utbetalt enn budsjettert på konto 3400, 3960 og 3990.  LAM-milder, mva.komp og bingo/grasrotandel</t>
  </si>
  <si>
    <t>Forsiktig budsjettering av LAM-midler og mvakomp da det er meget usikkert fra år til år, og økning i andel på bingo/grasrotandel vanskelig å beregne</t>
  </si>
  <si>
    <t>Økning i inntekter ihht budsjett</t>
  </si>
  <si>
    <t>1.227.956,-</t>
  </si>
  <si>
    <t>265.000</t>
  </si>
  <si>
    <t>Mindre utgifter enn budsjetter skyldes i hovedsak mindre reparasjoner og utbedring på anlegget enn budsjetter konto 6600 til 6630</t>
  </si>
  <si>
    <t>Noe av dette blir med i prosjekt Kunstressbane 11'er som ferdigstilles i 2017</t>
  </si>
  <si>
    <t>Dette samlet gir et overskudd på kr 1.500.000 mer enn budsjettert</t>
  </si>
  <si>
    <t>55.000</t>
  </si>
  <si>
    <t>Mindre overskudd enn budsjettert. Årsak;</t>
  </si>
  <si>
    <t>80.000</t>
  </si>
  <si>
    <t>Mer i overskudd enn budsjettert. Årsak;</t>
  </si>
  <si>
    <t xml:space="preserve">Hovedsak Nesjarcup. Budsjettert overskudd med 240.000,- Landet på 185.000,- (NB overført FB parkering). </t>
  </si>
  <si>
    <t>Høyere inntekter enn budsjetter går mot merforbruk idrettsmateriell.</t>
  </si>
  <si>
    <t>I hovedsak parkeringsoppdrag Nesjar Cup, samt høyere inntekt årskontingenter pga økning i lag/spillere</t>
  </si>
  <si>
    <t xml:space="preserve">Samarbeidsavtale </t>
  </si>
  <si>
    <t>(2 mulige guttelag)</t>
  </si>
  <si>
    <t>FB Fotballprogressjon</t>
  </si>
  <si>
    <t>R-2017</t>
  </si>
  <si>
    <t>B-2018</t>
  </si>
  <si>
    <t>Kampsport</t>
  </si>
  <si>
    <t>Salg 100 års jubileum</t>
  </si>
  <si>
    <t>Loddsalg 100 års jubileum</t>
  </si>
  <si>
    <t>Innkjøp varer 100 års jubileum</t>
  </si>
  <si>
    <t>Lotteriutgifter (100 års jubileum)</t>
  </si>
  <si>
    <t>Honorar u/arb.giv.avg og u/feriepenger</t>
  </si>
  <si>
    <t>Overtidsmat etter regning rigg 100 års jubileum</t>
  </si>
  <si>
    <t>Annen rentekostnad (Vipps)</t>
  </si>
  <si>
    <t>Gebyr/bøter krets/forbund</t>
  </si>
  <si>
    <t>Kunstgress 11'er</t>
  </si>
  <si>
    <t>HB PW-cup HF diverse utleie+aktivitetssenteret</t>
  </si>
  <si>
    <t>HF</t>
  </si>
  <si>
    <t>HF Grøtfest /bygdedag</t>
  </si>
  <si>
    <t>Budsjett 2019</t>
  </si>
  <si>
    <t>B-2019</t>
  </si>
  <si>
    <t>R-2018</t>
  </si>
  <si>
    <t>Spes off. tilskudd</t>
  </si>
  <si>
    <t xml:space="preserve">Stevneutgifter </t>
  </si>
  <si>
    <t>Representasjon</t>
  </si>
  <si>
    <t>Arbeidsklær</t>
  </si>
  <si>
    <t>Grasrotandel</t>
  </si>
  <si>
    <t>HF Max 7% av brutto driftskostnader. Avkortning kan forekomme</t>
  </si>
  <si>
    <t>HF Bama, Gruppene=utstyrsmidler</t>
  </si>
  <si>
    <t>4904906-1000000 e.o avskr</t>
  </si>
  <si>
    <t>Ekstraordinær nedbetaling på 1 mill</t>
  </si>
  <si>
    <t xml:space="preserve">Norrek, Faugstad, Lavikbanken og Meny. </t>
  </si>
  <si>
    <t>R-2019</t>
  </si>
  <si>
    <t>B-2020</t>
  </si>
  <si>
    <t>Andre tilskudd</t>
  </si>
  <si>
    <t>Egenandel utstyr</t>
  </si>
  <si>
    <t>Leie maskiner</t>
  </si>
  <si>
    <t>Egenandel forsikring</t>
  </si>
  <si>
    <t>FB: A-lag og aldersbestemte lag 13-19</t>
  </si>
  <si>
    <t>FB seniorlag og 13-19 år.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</si>
</sst>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kr&quot;\ * #,##0.00_ ;_ &quot;kr&quot;\ * \-#,##0.00_ ;_ &quot;kr&quot;\ * &quot;-&quot;??_ ;_ @_ "/>
    <numFmt numFmtId="164" formatCode="_ &quot;kr&quot;\ * #,##0_ ;_ &quot;kr&quot;\ * \-#,##0_ ;_ &quot;kr&quot;\ * &quot;-&quot;??_ ;_ @_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0">
    <xf numFmtId="0" fontId="0" fillId="0" borderId="0" xfId="0"/>
    <xf numFmtId="0" fontId="18" fillId="0" borderId="0" xfId="0" applyFont="1"/>
    <xf numFmtId="0" fontId="21" fillId="0" borderId="0" xfId="0" applyFont="1"/>
    <xf numFmtId="3" fontId="20" fillId="0" borderId="0" xfId="0" applyNumberFormat="1" applyFont="1"/>
    <xf numFmtId="0" fontId="18" fillId="0" borderId="14" xfId="0" applyFont="1" applyBorder="1"/>
    <xf numFmtId="3" fontId="18" fillId="0" borderId="14" xfId="0" applyNumberFormat="1" applyFont="1" applyBorder="1"/>
    <xf numFmtId="0" fontId="21" fillId="0" borderId="14" xfId="0" applyFont="1" applyBorder="1"/>
    <xf numFmtId="1" fontId="18" fillId="33" borderId="14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2" fillId="33" borderId="0" xfId="0" applyFont="1" applyFill="1" applyAlignment="1">
      <alignment horizontal="center"/>
    </xf>
    <xf numFmtId="44" fontId="0" fillId="0" borderId="0" xfId="42" applyFont="1" applyAlignment="1">
      <alignment horizontal="center"/>
    </xf>
    <xf numFmtId="44" fontId="0" fillId="0" borderId="0" xfId="42" applyFont="1"/>
    <xf numFmtId="0" fontId="16" fillId="0" borderId="0" xfId="0" applyFont="1" applyAlignment="1">
      <alignment horizontal="right"/>
    </xf>
    <xf numFmtId="44" fontId="16" fillId="0" borderId="0" xfId="42" applyFont="1"/>
    <xf numFmtId="44" fontId="0" fillId="0" borderId="0" xfId="0" applyNumberFormat="1"/>
    <xf numFmtId="0" fontId="16" fillId="0" borderId="0" xfId="0" applyFont="1" applyAlignment="1">
      <alignment horizontal="center"/>
    </xf>
    <xf numFmtId="164" fontId="0" fillId="0" borderId="0" xfId="42" applyNumberFormat="1" applyFont="1"/>
    <xf numFmtId="164" fontId="16" fillId="0" borderId="0" xfId="42" applyNumberFormat="1" applyFont="1"/>
    <xf numFmtId="0" fontId="20" fillId="0" borderId="15" xfId="0" applyFont="1" applyBorder="1" applyAlignment="1">
      <alignment horizontal="center"/>
    </xf>
    <xf numFmtId="3" fontId="20" fillId="0" borderId="16" xfId="0" applyNumberFormat="1" applyFont="1" applyBorder="1"/>
    <xf numFmtId="0" fontId="18" fillId="0" borderId="15" xfId="0" applyFont="1" applyBorder="1" applyAlignment="1">
      <alignment horizontal="center"/>
    </xf>
    <xf numFmtId="3" fontId="18" fillId="0" borderId="16" xfId="0" applyNumberFormat="1" applyFont="1" applyBorder="1"/>
    <xf numFmtId="0" fontId="21" fillId="0" borderId="15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/>
    <xf numFmtId="3" fontId="18" fillId="0" borderId="18" xfId="0" applyNumberFormat="1" applyFont="1" applyBorder="1"/>
    <xf numFmtId="3" fontId="18" fillId="0" borderId="14" xfId="0" applyNumberFormat="1" applyFont="1" applyFill="1" applyBorder="1"/>
    <xf numFmtId="3" fontId="21" fillId="0" borderId="14" xfId="0" applyNumberFormat="1" applyFont="1" applyFill="1" applyBorder="1"/>
    <xf numFmtId="3" fontId="18" fillId="0" borderId="18" xfId="0" applyNumberFormat="1" applyFont="1" applyFill="1" applyBorder="1"/>
    <xf numFmtId="3" fontId="20" fillId="0" borderId="0" xfId="0" applyNumberFormat="1" applyFont="1" applyFill="1"/>
    <xf numFmtId="3" fontId="20" fillId="33" borderId="14" xfId="0" applyNumberFormat="1" applyFont="1" applyFill="1" applyBorder="1"/>
    <xf numFmtId="3" fontId="18" fillId="33" borderId="14" xfId="0" applyNumberFormat="1" applyFont="1" applyFill="1" applyBorder="1"/>
    <xf numFmtId="3" fontId="21" fillId="33" borderId="14" xfId="0" applyNumberFormat="1" applyFont="1" applyFill="1" applyBorder="1"/>
    <xf numFmtId="3" fontId="18" fillId="33" borderId="18" xfId="0" applyNumberFormat="1" applyFont="1" applyFill="1" applyBorder="1"/>
    <xf numFmtId="3" fontId="20" fillId="0" borderId="22" xfId="0" applyNumberFormat="1" applyFont="1" applyBorder="1"/>
    <xf numFmtId="3" fontId="18" fillId="0" borderId="22" xfId="0" applyNumberFormat="1" applyFont="1" applyBorder="1"/>
    <xf numFmtId="0" fontId="20" fillId="0" borderId="0" xfId="0" applyFont="1"/>
    <xf numFmtId="0" fontId="20" fillId="0" borderId="14" xfId="0" applyFont="1" applyBorder="1"/>
    <xf numFmtId="3" fontId="20" fillId="0" borderId="14" xfId="0" applyNumberFormat="1" applyFont="1" applyBorder="1"/>
    <xf numFmtId="3" fontId="20" fillId="0" borderId="14" xfId="0" applyNumberFormat="1" applyFont="1" applyFill="1" applyBorder="1"/>
    <xf numFmtId="0" fontId="0" fillId="0" borderId="0" xfId="0" applyFont="1"/>
    <xf numFmtId="3" fontId="21" fillId="0" borderId="14" xfId="0" applyNumberFormat="1" applyFont="1" applyBorder="1"/>
    <xf numFmtId="3" fontId="21" fillId="0" borderId="22" xfId="0" applyNumberFormat="1" applyFont="1" applyBorder="1"/>
    <xf numFmtId="3" fontId="21" fillId="0" borderId="16" xfId="0" applyNumberFormat="1" applyFont="1" applyBorder="1"/>
    <xf numFmtId="0" fontId="0" fillId="0" borderId="0" xfId="0"/>
    <xf numFmtId="0" fontId="0" fillId="0" borderId="0" xfId="0" applyAlignment="1">
      <alignment horizontal="center"/>
    </xf>
    <xf numFmtId="164" fontId="0" fillId="0" borderId="0" xfId="42" applyNumberFormat="1" applyFont="1"/>
    <xf numFmtId="0" fontId="20" fillId="0" borderId="0" xfId="0" applyFont="1" applyFill="1"/>
    <xf numFmtId="0" fontId="18" fillId="0" borderId="0" xfId="0" applyFont="1" applyFill="1"/>
    <xf numFmtId="0" fontId="25" fillId="0" borderId="0" xfId="0" applyFont="1" applyFill="1"/>
    <xf numFmtId="0" fontId="21" fillId="0" borderId="0" xfId="0" applyFont="1" applyFill="1"/>
    <xf numFmtId="1" fontId="18" fillId="33" borderId="16" xfId="0" applyNumberFormat="1" applyFont="1" applyFill="1" applyBorder="1" applyAlignment="1">
      <alignment horizontal="center"/>
    </xf>
    <xf numFmtId="3" fontId="18" fillId="0" borderId="23" xfId="0" applyNumberFormat="1" applyFont="1" applyBorder="1"/>
    <xf numFmtId="3" fontId="27" fillId="0" borderId="14" xfId="0" applyNumberFormat="1" applyFont="1" applyFill="1" applyBorder="1" applyAlignment="1" applyProtection="1"/>
    <xf numFmtId="3" fontId="27" fillId="33" borderId="14" xfId="0" applyNumberFormat="1" applyFont="1" applyFill="1" applyBorder="1" applyAlignment="1" applyProtection="1"/>
    <xf numFmtId="3" fontId="26" fillId="0" borderId="14" xfId="0" applyNumberFormat="1" applyFont="1" applyFill="1" applyBorder="1" applyAlignment="1" applyProtection="1"/>
    <xf numFmtId="3" fontId="26" fillId="33" borderId="14" xfId="0" applyNumberFormat="1" applyFont="1" applyFill="1" applyBorder="1" applyAlignment="1" applyProtection="1"/>
    <xf numFmtId="0" fontId="19" fillId="0" borderId="0" xfId="0" applyFont="1"/>
    <xf numFmtId="0" fontId="16" fillId="0" borderId="0" xfId="0" applyFont="1" applyAlignment="1">
      <alignment horizontal="left"/>
    </xf>
    <xf numFmtId="3" fontId="20" fillId="36" borderId="0" xfId="0" applyNumberFormat="1" applyFont="1" applyFill="1"/>
    <xf numFmtId="164" fontId="0" fillId="0" borderId="0" xfId="0" applyNumberFormat="1"/>
    <xf numFmtId="3" fontId="20" fillId="0" borderId="0" xfId="0" applyNumberFormat="1" applyFont="1" applyFill="1" applyBorder="1"/>
    <xf numFmtId="3" fontId="21" fillId="33" borderId="24" xfId="0" applyNumberFormat="1" applyFont="1" applyFill="1" applyBorder="1"/>
    <xf numFmtId="3" fontId="28" fillId="33" borderId="14" xfId="0" applyNumberFormat="1" applyFont="1" applyFill="1" applyBorder="1"/>
    <xf numFmtId="3" fontId="28" fillId="33" borderId="18" xfId="0" applyNumberFormat="1" applyFont="1" applyFill="1" applyBorder="1"/>
    <xf numFmtId="3" fontId="27" fillId="0" borderId="14" xfId="0" applyNumberFormat="1" applyFont="1" applyFill="1" applyBorder="1" applyAlignment="1" applyProtection="1"/>
    <xf numFmtId="3" fontId="26" fillId="0" borderId="14" xfId="0" applyNumberFormat="1" applyFont="1" applyFill="1" applyBorder="1" applyAlignment="1" applyProtection="1"/>
    <xf numFmtId="3" fontId="18" fillId="0" borderId="0" xfId="0" applyNumberFormat="1" applyFont="1"/>
    <xf numFmtId="3" fontId="26" fillId="33" borderId="14" xfId="0" applyNumberFormat="1" applyFont="1" applyFill="1" applyBorder="1" applyAlignment="1" applyProtection="1"/>
    <xf numFmtId="3" fontId="21" fillId="0" borderId="14" xfId="0" applyNumberFormat="1" applyFont="1" applyFill="1" applyBorder="1"/>
    <xf numFmtId="3" fontId="27" fillId="33" borderId="14" xfId="0" applyNumberFormat="1" applyFont="1" applyFill="1" applyBorder="1" applyAlignment="1" applyProtection="1"/>
    <xf numFmtId="3" fontId="31" fillId="0" borderId="14" xfId="0" applyNumberFormat="1" applyFont="1" applyFill="1" applyBorder="1"/>
    <xf numFmtId="3" fontId="18" fillId="33" borderId="11" xfId="0" applyNumberFormat="1" applyFont="1" applyFill="1" applyBorder="1" applyAlignment="1">
      <alignment horizontal="right" vertical="center"/>
    </xf>
    <xf numFmtId="3" fontId="18" fillId="33" borderId="0" xfId="0" applyNumberFormat="1" applyFont="1" applyFill="1" applyBorder="1" applyAlignment="1">
      <alignment horizontal="right" vertical="center"/>
    </xf>
    <xf numFmtId="3" fontId="18" fillId="33" borderId="11" xfId="0" applyNumberFormat="1" applyFont="1" applyFill="1" applyBorder="1" applyAlignment="1">
      <alignment horizontal="center" vertical="center"/>
    </xf>
    <xf numFmtId="3" fontId="18" fillId="33" borderId="0" xfId="0" applyNumberFormat="1" applyFont="1" applyFill="1" applyBorder="1" applyAlignment="1">
      <alignment horizontal="center" vertical="center"/>
    </xf>
    <xf numFmtId="3" fontId="20" fillId="33" borderId="24" xfId="0" applyNumberFormat="1" applyFont="1" applyFill="1" applyBorder="1"/>
    <xf numFmtId="1" fontId="18" fillId="33" borderId="22" xfId="0" applyNumberFormat="1" applyFont="1" applyFill="1" applyBorder="1" applyAlignment="1">
      <alignment horizontal="center"/>
    </xf>
    <xf numFmtId="3" fontId="21" fillId="33" borderId="28" xfId="0" applyNumberFormat="1" applyFont="1" applyFill="1" applyBorder="1"/>
    <xf numFmtId="3" fontId="21" fillId="33" borderId="22" xfId="0" applyNumberFormat="1" applyFont="1" applyFill="1" applyBorder="1"/>
    <xf numFmtId="3" fontId="28" fillId="33" borderId="22" xfId="0" applyNumberFormat="1" applyFont="1" applyFill="1" applyBorder="1"/>
    <xf numFmtId="3" fontId="21" fillId="0" borderId="0" xfId="0" applyNumberFormat="1" applyFont="1" applyFill="1" applyBorder="1"/>
    <xf numFmtId="1" fontId="28" fillId="33" borderId="14" xfId="0" applyNumberFormat="1" applyFont="1" applyFill="1" applyBorder="1" applyAlignment="1">
      <alignment horizontal="center"/>
    </xf>
    <xf numFmtId="3" fontId="21" fillId="0" borderId="0" xfId="0" applyNumberFormat="1" applyFont="1" applyFill="1"/>
    <xf numFmtId="3" fontId="21" fillId="0" borderId="0" xfId="0" applyNumberFormat="1" applyFont="1"/>
    <xf numFmtId="3" fontId="28" fillId="0" borderId="14" xfId="0" applyNumberFormat="1" applyFont="1" applyFill="1" applyBorder="1"/>
    <xf numFmtId="3" fontId="28" fillId="0" borderId="18" xfId="0" applyNumberFormat="1" applyFont="1" applyFill="1" applyBorder="1"/>
    <xf numFmtId="3" fontId="18" fillId="33" borderId="11" xfId="0" applyNumberFormat="1" applyFont="1" applyFill="1" applyBorder="1" applyAlignment="1">
      <alignment horizontal="center" vertical="center"/>
    </xf>
    <xf numFmtId="3" fontId="18" fillId="33" borderId="0" xfId="0" applyNumberFormat="1" applyFont="1" applyFill="1" applyBorder="1" applyAlignment="1">
      <alignment horizontal="center" vertical="center"/>
    </xf>
    <xf numFmtId="3" fontId="18" fillId="33" borderId="11" xfId="0" applyNumberFormat="1" applyFont="1" applyFill="1" applyBorder="1" applyAlignment="1">
      <alignment horizontal="center" vertical="center" wrapText="1"/>
    </xf>
    <xf numFmtId="3" fontId="18" fillId="33" borderId="0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Fill="1"/>
    <xf numFmtId="3" fontId="28" fillId="33" borderId="0" xfId="0" applyNumberFormat="1" applyFont="1" applyFill="1" applyBorder="1" applyAlignment="1">
      <alignment horizontal="center" vertical="center" wrapText="1"/>
    </xf>
    <xf numFmtId="3" fontId="21" fillId="0" borderId="33" xfId="0" applyNumberFormat="1" applyFont="1" applyFill="1" applyBorder="1"/>
    <xf numFmtId="3" fontId="20" fillId="0" borderId="33" xfId="0" applyNumberFormat="1" applyFont="1" applyFill="1" applyBorder="1"/>
    <xf numFmtId="3" fontId="28" fillId="33" borderId="30" xfId="0" applyNumberFormat="1" applyFont="1" applyFill="1" applyBorder="1" applyAlignment="1">
      <alignment horizontal="center" vertical="center" wrapText="1"/>
    </xf>
    <xf numFmtId="3" fontId="28" fillId="33" borderId="25" xfId="0" applyNumberFormat="1" applyFont="1" applyFill="1" applyBorder="1" applyAlignment="1">
      <alignment horizontal="center" vertical="center" wrapText="1"/>
    </xf>
    <xf numFmtId="3" fontId="28" fillId="33" borderId="30" xfId="0" applyNumberFormat="1" applyFont="1" applyFill="1" applyBorder="1" applyAlignment="1">
      <alignment horizontal="center" vertical="center"/>
    </xf>
    <xf numFmtId="3" fontId="28" fillId="33" borderId="25" xfId="0" applyNumberFormat="1" applyFont="1" applyFill="1" applyBorder="1" applyAlignment="1">
      <alignment horizontal="center" vertical="center"/>
    </xf>
    <xf numFmtId="0" fontId="32" fillId="0" borderId="0" xfId="0" applyFont="1"/>
    <xf numFmtId="3" fontId="28" fillId="33" borderId="16" xfId="0" applyNumberFormat="1" applyFont="1" applyFill="1" applyBorder="1" applyAlignment="1">
      <alignment horizontal="center" vertical="center"/>
    </xf>
    <xf numFmtId="0" fontId="32" fillId="33" borderId="32" xfId="0" applyFont="1" applyFill="1" applyBorder="1"/>
    <xf numFmtId="0" fontId="32" fillId="33" borderId="16" xfId="0" applyFont="1" applyFill="1" applyBorder="1"/>
    <xf numFmtId="0" fontId="21" fillId="33" borderId="16" xfId="0" applyFont="1" applyFill="1" applyBorder="1"/>
    <xf numFmtId="3" fontId="28" fillId="33" borderId="16" xfId="0" applyNumberFormat="1" applyFont="1" applyFill="1" applyBorder="1"/>
    <xf numFmtId="3" fontId="32" fillId="33" borderId="16" xfId="0" applyNumberFormat="1" applyFont="1" applyFill="1" applyBorder="1"/>
    <xf numFmtId="3" fontId="28" fillId="33" borderId="23" xfId="0" applyNumberFormat="1" applyFont="1" applyFill="1" applyBorder="1"/>
    <xf numFmtId="0" fontId="22" fillId="33" borderId="0" xfId="0" applyFont="1" applyFill="1" applyAlignment="1"/>
    <xf numFmtId="0" fontId="22" fillId="34" borderId="0" xfId="0" applyFont="1" applyFill="1" applyAlignment="1"/>
    <xf numFmtId="0" fontId="22" fillId="35" borderId="0" xfId="0" applyFont="1" applyFill="1" applyAlignment="1"/>
    <xf numFmtId="3" fontId="18" fillId="33" borderId="11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33" borderId="11" xfId="0" applyFill="1" applyBorder="1" applyAlignment="1">
      <alignment horizontal="center" vertical="center"/>
    </xf>
    <xf numFmtId="0" fontId="0" fillId="33" borderId="20" xfId="0" applyFill="1" applyBorder="1" applyAlignment="1">
      <alignment horizontal="center" vertical="center"/>
    </xf>
    <xf numFmtId="3" fontId="28" fillId="33" borderId="12" xfId="0" applyNumberFormat="1" applyFont="1" applyFill="1" applyBorder="1" applyAlignment="1">
      <alignment horizontal="center" vertical="center"/>
    </xf>
    <xf numFmtId="3" fontId="28" fillId="33" borderId="31" xfId="0" applyNumberFormat="1" applyFont="1" applyFill="1" applyBorder="1" applyAlignment="1">
      <alignment horizontal="center" vertical="center"/>
    </xf>
    <xf numFmtId="3" fontId="18" fillId="33" borderId="27" xfId="0" applyNumberFormat="1" applyFont="1" applyFill="1" applyBorder="1" applyAlignment="1">
      <alignment horizontal="center" vertical="center"/>
    </xf>
    <xf numFmtId="3" fontId="18" fillId="33" borderId="29" xfId="0" applyNumberFormat="1" applyFont="1" applyFill="1" applyBorder="1" applyAlignment="1">
      <alignment horizontal="center" vertical="center"/>
    </xf>
    <xf numFmtId="3" fontId="18" fillId="33" borderId="0" xfId="0" applyNumberFormat="1" applyFont="1" applyFill="1" applyBorder="1" applyAlignment="1">
      <alignment horizontal="center" vertical="center"/>
    </xf>
    <xf numFmtId="3" fontId="18" fillId="33" borderId="27" xfId="0" applyNumberFormat="1" applyFont="1" applyFill="1" applyBorder="1" applyAlignment="1">
      <alignment horizontal="right" vertical="center"/>
    </xf>
    <xf numFmtId="3" fontId="18" fillId="33" borderId="11" xfId="0" applyNumberFormat="1" applyFont="1" applyFill="1" applyBorder="1" applyAlignment="1">
      <alignment horizontal="right" vertical="center"/>
    </xf>
    <xf numFmtId="3" fontId="18" fillId="33" borderId="29" xfId="0" applyNumberFormat="1" applyFont="1" applyFill="1" applyBorder="1" applyAlignment="1">
      <alignment horizontal="right" vertical="center"/>
    </xf>
    <xf numFmtId="3" fontId="18" fillId="33" borderId="0" xfId="0" applyNumberFormat="1" applyFont="1" applyFill="1" applyBorder="1" applyAlignment="1">
      <alignment horizontal="right" vertical="center"/>
    </xf>
    <xf numFmtId="3" fontId="18" fillId="33" borderId="11" xfId="0" applyNumberFormat="1" applyFont="1" applyFill="1" applyBorder="1" applyAlignment="1">
      <alignment horizontal="center" vertical="center" wrapText="1"/>
    </xf>
    <xf numFmtId="3" fontId="18" fillId="33" borderId="0" xfId="0" applyNumberFormat="1" applyFont="1" applyFill="1" applyBorder="1" applyAlignment="1">
      <alignment horizontal="center" vertical="center" wrapText="1"/>
    </xf>
    <xf numFmtId="3" fontId="18" fillId="33" borderId="26" xfId="0" applyNumberFormat="1" applyFont="1" applyFill="1" applyBorder="1" applyAlignment="1">
      <alignment horizontal="center" vertical="center"/>
    </xf>
    <xf numFmtId="3" fontId="18" fillId="33" borderId="28" xfId="0" applyNumberFormat="1" applyFont="1" applyFill="1" applyBorder="1" applyAlignment="1">
      <alignment horizontal="center" vertical="center"/>
    </xf>
    <xf numFmtId="3" fontId="18" fillId="33" borderId="20" xfId="0" applyNumberFormat="1" applyFont="1" applyFill="1" applyBorder="1" applyAlignment="1">
      <alignment horizontal="center" vertical="center"/>
    </xf>
    <xf numFmtId="3" fontId="18" fillId="33" borderId="25" xfId="0" applyNumberFormat="1" applyFont="1" applyFill="1" applyBorder="1" applyAlignment="1">
      <alignment horizontal="center" vertical="center"/>
    </xf>
  </cellXfs>
  <cellStyles count="44">
    <cellStyle name="20 % - uthevingsfarge 1" xfId="19" builtinId="30" customBuiltin="1"/>
    <cellStyle name="20 % - uthevingsfarge 2" xfId="23" builtinId="34" customBuiltin="1"/>
    <cellStyle name="20 % - uthevingsfarge 3" xfId="27" builtinId="38" customBuiltin="1"/>
    <cellStyle name="20 % - uthevingsfarge 4" xfId="31" builtinId="42" customBuiltin="1"/>
    <cellStyle name="20 % - uthevingsfarge 5" xfId="35" builtinId="46" customBuiltin="1"/>
    <cellStyle name="20 % - uthevingsfarge 6" xfId="39" builtinId="50" customBuiltin="1"/>
    <cellStyle name="40 % - uthevingsfarge 1" xfId="20" builtinId="31" customBuiltin="1"/>
    <cellStyle name="40 % - uthevingsfarge 2" xfId="24" builtinId="35" customBuiltin="1"/>
    <cellStyle name="40 % - uthevingsfarge 3" xfId="28" builtinId="39" customBuiltin="1"/>
    <cellStyle name="40 % - uthevingsfarge 4" xfId="32" builtinId="43" customBuiltin="1"/>
    <cellStyle name="40 % - uthevingsfarge 5" xfId="36" builtinId="47" customBuiltin="1"/>
    <cellStyle name="40 % - uthevingsfarge 6" xfId="40" builtinId="51" customBuiltin="1"/>
    <cellStyle name="60 % - uthevingsfarge 1" xfId="21" builtinId="32" customBuiltin="1"/>
    <cellStyle name="60 % - uthevingsfarge 2" xfId="25" builtinId="36" customBuiltin="1"/>
    <cellStyle name="60 % - uthevingsfarge 3" xfId="29" builtinId="40" customBuiltin="1"/>
    <cellStyle name="60 % - uthevingsfarge 4" xfId="33" builtinId="44" customBuiltin="1"/>
    <cellStyle name="60 % - uthevingsfarge 5" xfId="37" builtinId="48" customBuiltin="1"/>
    <cellStyle name="60 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luta" xfId="42" builtinId="4"/>
    <cellStyle name="Valuta 2" xfId="43"/>
    <cellStyle name="Varselteks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L38"/>
  <sheetViews>
    <sheetView topLeftCell="A12" workbookViewId="0">
      <selection activeCell="E38" sqref="E38"/>
    </sheetView>
  </sheetViews>
  <sheetFormatPr baseColWidth="10" defaultColWidth="11.42578125" defaultRowHeight="15" x14ac:dyDescent="0.25"/>
  <cols>
    <col min="1" max="1" width="6.140625" customWidth="1"/>
    <col min="2" max="2" width="17.5703125" bestFit="1" customWidth="1"/>
    <col min="3" max="3" width="17.5703125" customWidth="1"/>
    <col min="4" max="4" width="20.140625" customWidth="1"/>
    <col min="5" max="5" width="18.85546875" customWidth="1"/>
    <col min="6" max="6" width="18.7109375" customWidth="1"/>
    <col min="7" max="7" width="17.28515625" customWidth="1"/>
    <col min="8" max="8" width="1.42578125" customWidth="1"/>
    <col min="9" max="9" width="16.28515625" customWidth="1"/>
    <col min="10" max="10" width="14.28515625" customWidth="1"/>
    <col min="11" max="11" width="15.140625" customWidth="1"/>
    <col min="12" max="12" width="14.7109375" customWidth="1"/>
  </cols>
  <sheetData>
    <row r="2" spans="2:12" x14ac:dyDescent="0.25">
      <c r="B2" s="9" t="s">
        <v>126</v>
      </c>
      <c r="C2" s="9"/>
    </row>
    <row r="4" spans="2:12" x14ac:dyDescent="0.25">
      <c r="B4" s="10" t="s">
        <v>88</v>
      </c>
      <c r="D4" s="13" t="s">
        <v>89</v>
      </c>
      <c r="E4" s="13" t="s">
        <v>90</v>
      </c>
      <c r="F4" s="13" t="s">
        <v>127</v>
      </c>
      <c r="G4" s="13" t="s">
        <v>112</v>
      </c>
      <c r="H4" s="13" t="s">
        <v>113</v>
      </c>
      <c r="I4" s="13" t="s">
        <v>127</v>
      </c>
    </row>
    <row r="5" spans="2:12" x14ac:dyDescent="0.25">
      <c r="C5" s="10" t="s">
        <v>91</v>
      </c>
      <c r="D5" s="14">
        <v>300</v>
      </c>
      <c r="E5" s="14">
        <v>500</v>
      </c>
      <c r="F5" s="14">
        <f>D5+E5</f>
        <v>800</v>
      </c>
      <c r="G5" s="15">
        <f>0.7*I5</f>
        <v>560</v>
      </c>
      <c r="H5" s="15">
        <f>0.3*I5</f>
        <v>240</v>
      </c>
      <c r="I5" s="15">
        <v>800</v>
      </c>
    </row>
    <row r="6" spans="2:12" x14ac:dyDescent="0.25">
      <c r="C6" s="10" t="s">
        <v>92</v>
      </c>
      <c r="D6" s="14">
        <v>600</v>
      </c>
      <c r="E6" s="14">
        <v>700</v>
      </c>
      <c r="F6" s="14">
        <f t="shared" ref="F6:F10" si="0">D6+E6</f>
        <v>1300</v>
      </c>
      <c r="G6" s="15">
        <f t="shared" ref="G6:G9" si="1">0.7*I6</f>
        <v>909.99999999999989</v>
      </c>
      <c r="H6" s="15">
        <f t="shared" ref="H6:H9" si="2">0.3*I6</f>
        <v>390</v>
      </c>
      <c r="I6" s="15">
        <v>1300</v>
      </c>
    </row>
    <row r="7" spans="2:12" x14ac:dyDescent="0.25">
      <c r="C7" s="10" t="s">
        <v>93</v>
      </c>
      <c r="D7" s="14">
        <v>600</v>
      </c>
      <c r="E7" s="14">
        <v>1150</v>
      </c>
      <c r="F7" s="14">
        <f t="shared" si="0"/>
        <v>1750</v>
      </c>
      <c r="G7" s="15">
        <f t="shared" si="1"/>
        <v>1225</v>
      </c>
      <c r="H7" s="15">
        <f t="shared" si="2"/>
        <v>525</v>
      </c>
      <c r="I7" s="15">
        <v>1750</v>
      </c>
    </row>
    <row r="8" spans="2:12" x14ac:dyDescent="0.25">
      <c r="C8" s="10" t="s">
        <v>94</v>
      </c>
      <c r="D8" s="14">
        <v>700</v>
      </c>
      <c r="E8" s="14">
        <v>1200</v>
      </c>
      <c r="F8" s="14">
        <f t="shared" si="0"/>
        <v>1900</v>
      </c>
      <c r="G8" s="15">
        <f t="shared" si="1"/>
        <v>1330</v>
      </c>
      <c r="H8" s="15">
        <f t="shared" si="2"/>
        <v>570</v>
      </c>
      <c r="I8" s="15">
        <v>1900</v>
      </c>
    </row>
    <row r="9" spans="2:12" x14ac:dyDescent="0.25">
      <c r="C9" s="10" t="s">
        <v>95</v>
      </c>
      <c r="D9" s="14">
        <v>700</v>
      </c>
      <c r="E9" s="14">
        <v>950</v>
      </c>
      <c r="F9" s="14">
        <f t="shared" si="0"/>
        <v>1650</v>
      </c>
      <c r="G9" s="15">
        <f t="shared" si="1"/>
        <v>1155</v>
      </c>
      <c r="H9" s="15">
        <f t="shared" si="2"/>
        <v>495</v>
      </c>
      <c r="I9" s="15">
        <v>1650</v>
      </c>
    </row>
    <row r="10" spans="2:12" x14ac:dyDescent="0.25">
      <c r="C10" s="10" t="s">
        <v>96</v>
      </c>
      <c r="D10" s="14">
        <v>250</v>
      </c>
      <c r="E10" s="14">
        <v>0</v>
      </c>
      <c r="F10" s="14">
        <f t="shared" si="0"/>
        <v>250</v>
      </c>
      <c r="G10" s="15">
        <v>0</v>
      </c>
      <c r="H10" s="15">
        <v>250</v>
      </c>
      <c r="I10" s="15">
        <v>250</v>
      </c>
    </row>
    <row r="11" spans="2:12" x14ac:dyDescent="0.25">
      <c r="C11" s="10"/>
      <c r="D11" s="14"/>
      <c r="E11" s="14"/>
      <c r="F11" s="14"/>
    </row>
    <row r="13" spans="2:12" x14ac:dyDescent="0.25">
      <c r="B13" s="10" t="s">
        <v>97</v>
      </c>
      <c r="D13" s="111" t="s">
        <v>83</v>
      </c>
      <c r="E13" s="111"/>
      <c r="F13" s="111"/>
      <c r="G13" s="112" t="s">
        <v>98</v>
      </c>
      <c r="H13" s="112"/>
      <c r="I13" s="112"/>
      <c r="J13" s="113" t="s">
        <v>84</v>
      </c>
      <c r="K13" s="113"/>
      <c r="L13" s="113"/>
    </row>
    <row r="14" spans="2:12" x14ac:dyDescent="0.25">
      <c r="D14" s="12" t="s">
        <v>109</v>
      </c>
      <c r="E14" s="12" t="s">
        <v>110</v>
      </c>
      <c r="F14" s="12" t="s">
        <v>111</v>
      </c>
      <c r="G14" s="12" t="s">
        <v>109</v>
      </c>
      <c r="H14" s="12" t="s">
        <v>110</v>
      </c>
      <c r="I14" s="12" t="s">
        <v>111</v>
      </c>
      <c r="J14" s="12" t="s">
        <v>109</v>
      </c>
      <c r="K14" s="12" t="s">
        <v>110</v>
      </c>
      <c r="L14" s="12" t="s">
        <v>111</v>
      </c>
    </row>
    <row r="15" spans="2:12" x14ac:dyDescent="0.25">
      <c r="C15" s="10" t="s">
        <v>99</v>
      </c>
      <c r="D15" s="11"/>
      <c r="E15" s="15">
        <v>0</v>
      </c>
      <c r="G15" s="11"/>
      <c r="H15" s="20"/>
      <c r="I15" s="20"/>
      <c r="J15" s="11">
        <v>1</v>
      </c>
      <c r="K15" s="15">
        <v>0</v>
      </c>
      <c r="L15" s="18">
        <f>J15*K15</f>
        <v>0</v>
      </c>
    </row>
    <row r="16" spans="2:12" x14ac:dyDescent="0.25">
      <c r="C16" s="10" t="s">
        <v>100</v>
      </c>
      <c r="D16" s="11"/>
      <c r="E16" s="15">
        <v>0</v>
      </c>
      <c r="G16" s="11"/>
      <c r="H16" s="20"/>
      <c r="I16" s="20"/>
      <c r="J16" s="11">
        <v>1</v>
      </c>
      <c r="K16" s="15">
        <v>0</v>
      </c>
      <c r="L16" s="18">
        <f t="shared" ref="L16:L34" si="3">J16*K16</f>
        <v>0</v>
      </c>
    </row>
    <row r="17" spans="3:12" x14ac:dyDescent="0.25">
      <c r="C17" s="10" t="s">
        <v>101</v>
      </c>
      <c r="D17" s="11"/>
      <c r="E17" s="15">
        <v>0</v>
      </c>
      <c r="G17" s="11"/>
      <c r="H17" s="20"/>
      <c r="I17" s="20"/>
      <c r="J17" s="11"/>
      <c r="K17" s="15">
        <v>0</v>
      </c>
      <c r="L17" s="18">
        <f t="shared" si="3"/>
        <v>0</v>
      </c>
    </row>
    <row r="18" spans="3:12" s="48" customFormat="1" x14ac:dyDescent="0.25">
      <c r="C18" s="10">
        <v>2009</v>
      </c>
      <c r="D18" s="49">
        <v>1</v>
      </c>
      <c r="E18" s="15">
        <v>6000</v>
      </c>
      <c r="G18" s="49"/>
      <c r="H18" s="50"/>
      <c r="I18" s="50"/>
      <c r="J18" s="49"/>
      <c r="K18" s="15"/>
      <c r="L18" s="18"/>
    </row>
    <row r="19" spans="3:12" s="48" customFormat="1" x14ac:dyDescent="0.25">
      <c r="C19" s="10">
        <v>2008</v>
      </c>
      <c r="D19" s="49">
        <v>1</v>
      </c>
      <c r="E19" s="15">
        <v>6000</v>
      </c>
      <c r="G19" s="49"/>
      <c r="H19" s="50"/>
      <c r="I19" s="50"/>
      <c r="J19" s="49"/>
      <c r="K19" s="15"/>
      <c r="L19" s="18"/>
    </row>
    <row r="20" spans="3:12" x14ac:dyDescent="0.25">
      <c r="C20" s="10">
        <v>2007</v>
      </c>
      <c r="D20" s="11">
        <v>1</v>
      </c>
      <c r="E20" s="15">
        <v>6000</v>
      </c>
      <c r="G20" s="11"/>
      <c r="H20" s="20"/>
      <c r="I20" s="20"/>
      <c r="J20" s="11"/>
      <c r="K20" s="15"/>
      <c r="L20" s="18"/>
    </row>
    <row r="21" spans="3:12" x14ac:dyDescent="0.25">
      <c r="C21" s="10">
        <v>2006</v>
      </c>
      <c r="D21" s="11">
        <v>1</v>
      </c>
      <c r="E21" s="15">
        <v>6000</v>
      </c>
      <c r="G21" s="11"/>
      <c r="H21" s="20"/>
      <c r="I21" s="20">
        <v>10000</v>
      </c>
      <c r="J21" s="11"/>
      <c r="K21" s="15">
        <v>0</v>
      </c>
      <c r="L21" s="18">
        <f t="shared" si="3"/>
        <v>0</v>
      </c>
    </row>
    <row r="22" spans="3:12" x14ac:dyDescent="0.25">
      <c r="C22" s="10">
        <v>2005</v>
      </c>
      <c r="D22" s="11">
        <v>1</v>
      </c>
      <c r="E22" s="15">
        <v>7500</v>
      </c>
      <c r="G22" s="11"/>
      <c r="H22" s="20"/>
      <c r="I22" s="20">
        <v>5000</v>
      </c>
      <c r="J22" s="11"/>
      <c r="K22" s="15">
        <v>0</v>
      </c>
      <c r="L22" s="18">
        <f t="shared" si="3"/>
        <v>0</v>
      </c>
    </row>
    <row r="23" spans="3:12" x14ac:dyDescent="0.25">
      <c r="C23" s="10">
        <v>2004</v>
      </c>
      <c r="D23" s="11">
        <v>1</v>
      </c>
      <c r="E23" s="15">
        <v>11000</v>
      </c>
      <c r="G23" s="11"/>
      <c r="H23" s="20"/>
      <c r="I23" s="20">
        <v>10000</v>
      </c>
      <c r="J23" s="11"/>
      <c r="K23" s="15">
        <v>0</v>
      </c>
      <c r="L23" s="18">
        <f t="shared" si="3"/>
        <v>0</v>
      </c>
    </row>
    <row r="24" spans="3:12" x14ac:dyDescent="0.25">
      <c r="C24" s="10">
        <v>2003</v>
      </c>
      <c r="D24" s="11">
        <v>1</v>
      </c>
      <c r="E24" s="15">
        <v>14000</v>
      </c>
      <c r="G24" s="49">
        <v>1</v>
      </c>
      <c r="H24" s="50"/>
      <c r="I24" s="50">
        <v>0</v>
      </c>
      <c r="J24" s="11"/>
      <c r="K24" s="15">
        <v>0</v>
      </c>
      <c r="L24" s="18">
        <f t="shared" si="3"/>
        <v>0</v>
      </c>
    </row>
    <row r="25" spans="3:12" x14ac:dyDescent="0.25">
      <c r="C25" s="10">
        <v>2002</v>
      </c>
      <c r="D25" s="11">
        <v>0</v>
      </c>
      <c r="E25" s="15">
        <v>0</v>
      </c>
      <c r="G25" s="49"/>
      <c r="H25" s="50"/>
      <c r="I25" s="50"/>
      <c r="J25" s="11"/>
      <c r="K25" s="15">
        <v>0</v>
      </c>
      <c r="L25" s="18">
        <f t="shared" si="3"/>
        <v>0</v>
      </c>
    </row>
    <row r="26" spans="3:12" x14ac:dyDescent="0.25">
      <c r="C26" s="10">
        <v>2001</v>
      </c>
      <c r="D26" s="11">
        <v>1</v>
      </c>
      <c r="E26" s="15">
        <v>20000</v>
      </c>
      <c r="G26" s="49"/>
      <c r="H26" s="50"/>
      <c r="I26" s="50"/>
      <c r="J26" s="11"/>
      <c r="K26" s="15"/>
      <c r="L26" s="18"/>
    </row>
    <row r="27" spans="3:12" x14ac:dyDescent="0.25">
      <c r="C27" s="10">
        <v>2000</v>
      </c>
      <c r="D27" s="11">
        <v>0</v>
      </c>
      <c r="E27" s="15">
        <v>0</v>
      </c>
      <c r="G27" s="49"/>
      <c r="H27" s="50"/>
      <c r="I27" s="50"/>
      <c r="J27" s="11"/>
      <c r="K27" s="15"/>
      <c r="L27" s="18"/>
    </row>
    <row r="28" spans="3:12" x14ac:dyDescent="0.25">
      <c r="C28" s="10" t="s">
        <v>102</v>
      </c>
      <c r="D28" s="11">
        <v>1</v>
      </c>
      <c r="E28" s="15">
        <v>0</v>
      </c>
      <c r="G28" s="49">
        <v>3</v>
      </c>
      <c r="H28" s="50">
        <v>10000</v>
      </c>
      <c r="I28" s="50">
        <v>30000</v>
      </c>
      <c r="J28" s="11"/>
      <c r="K28" s="15">
        <v>0</v>
      </c>
      <c r="L28" s="18">
        <f t="shared" si="3"/>
        <v>0</v>
      </c>
    </row>
    <row r="29" spans="3:12" x14ac:dyDescent="0.25">
      <c r="C29" s="10" t="s">
        <v>103</v>
      </c>
      <c r="D29" s="11">
        <v>1</v>
      </c>
      <c r="E29" s="15">
        <v>0</v>
      </c>
      <c r="G29" s="49">
        <v>1</v>
      </c>
      <c r="H29" s="50">
        <v>20000</v>
      </c>
      <c r="I29" s="50">
        <v>20000</v>
      </c>
      <c r="J29" s="11"/>
      <c r="K29" s="15">
        <v>0</v>
      </c>
      <c r="L29" s="18">
        <f t="shared" si="3"/>
        <v>0</v>
      </c>
    </row>
    <row r="30" spans="3:12" x14ac:dyDescent="0.25">
      <c r="C30" s="10" t="s">
        <v>104</v>
      </c>
      <c r="D30" s="11"/>
      <c r="E30" s="15">
        <v>0</v>
      </c>
      <c r="G30" s="49">
        <v>1</v>
      </c>
      <c r="H30" s="50">
        <v>25000</v>
      </c>
      <c r="I30" s="50">
        <v>25000</v>
      </c>
      <c r="J30" s="11"/>
      <c r="K30" s="15">
        <v>0</v>
      </c>
      <c r="L30" s="18">
        <f t="shared" si="3"/>
        <v>0</v>
      </c>
    </row>
    <row r="31" spans="3:12" x14ac:dyDescent="0.25">
      <c r="C31" s="10" t="s">
        <v>105</v>
      </c>
      <c r="D31" s="11"/>
      <c r="E31" s="15">
        <v>0</v>
      </c>
      <c r="G31" s="49">
        <v>1</v>
      </c>
      <c r="H31" s="50">
        <v>30000</v>
      </c>
      <c r="I31" s="50">
        <v>30000</v>
      </c>
      <c r="J31" s="11"/>
      <c r="K31" s="15">
        <v>0</v>
      </c>
      <c r="L31" s="18">
        <f t="shared" si="3"/>
        <v>0</v>
      </c>
    </row>
    <row r="32" spans="3:12" x14ac:dyDescent="0.25">
      <c r="C32" s="10" t="s">
        <v>106</v>
      </c>
      <c r="D32" s="11"/>
      <c r="E32" s="15">
        <v>0</v>
      </c>
      <c r="G32" s="49">
        <v>1</v>
      </c>
      <c r="H32" s="50">
        <v>5000</v>
      </c>
      <c r="I32" s="50">
        <v>0</v>
      </c>
      <c r="J32" s="11"/>
      <c r="K32" s="15">
        <v>0</v>
      </c>
      <c r="L32" s="18">
        <f t="shared" si="3"/>
        <v>0</v>
      </c>
    </row>
    <row r="33" spans="3:12" x14ac:dyDescent="0.25">
      <c r="C33" s="10" t="s">
        <v>107</v>
      </c>
      <c r="D33" s="11">
        <v>1</v>
      </c>
      <c r="E33" s="15">
        <v>0</v>
      </c>
      <c r="G33" s="49">
        <v>1</v>
      </c>
      <c r="H33" s="50">
        <v>5000</v>
      </c>
      <c r="I33" s="50">
        <v>5000</v>
      </c>
      <c r="J33" s="11"/>
      <c r="K33" s="15">
        <v>0</v>
      </c>
      <c r="L33" s="18">
        <f t="shared" si="3"/>
        <v>0</v>
      </c>
    </row>
    <row r="34" spans="3:12" x14ac:dyDescent="0.25">
      <c r="C34" s="10" t="s">
        <v>108</v>
      </c>
      <c r="D34" s="11"/>
      <c r="E34" s="15">
        <v>0</v>
      </c>
      <c r="G34" s="49">
        <v>1</v>
      </c>
      <c r="H34" s="50">
        <v>0</v>
      </c>
      <c r="I34" s="50">
        <v>0</v>
      </c>
      <c r="J34" s="11"/>
      <c r="K34" s="15">
        <v>0</v>
      </c>
      <c r="L34" s="18">
        <f t="shared" si="3"/>
        <v>0</v>
      </c>
    </row>
    <row r="35" spans="3:12" x14ac:dyDescent="0.25">
      <c r="C35" s="10" t="s">
        <v>114</v>
      </c>
      <c r="D35" s="11"/>
      <c r="E35" s="15">
        <v>0</v>
      </c>
      <c r="G35" s="49"/>
      <c r="H35" s="50">
        <v>20000</v>
      </c>
      <c r="I35" s="50">
        <v>0</v>
      </c>
      <c r="J35" s="11"/>
      <c r="K35" s="15"/>
      <c r="L35" s="18"/>
    </row>
    <row r="36" spans="3:12" x14ac:dyDescent="0.25">
      <c r="C36" s="16" t="s">
        <v>111</v>
      </c>
      <c r="D36" s="19">
        <f t="shared" ref="D36:L36" si="4">SUM(D15:D35)</f>
        <v>11</v>
      </c>
      <c r="E36" s="21">
        <f t="shared" si="4"/>
        <v>76500</v>
      </c>
      <c r="F36" s="9">
        <f t="shared" si="4"/>
        <v>0</v>
      </c>
      <c r="G36" s="19">
        <f t="shared" si="4"/>
        <v>10</v>
      </c>
      <c r="H36" s="21">
        <f t="shared" si="4"/>
        <v>115000</v>
      </c>
      <c r="I36" s="9">
        <f t="shared" si="4"/>
        <v>135000</v>
      </c>
      <c r="J36" s="19">
        <f t="shared" si="4"/>
        <v>2</v>
      </c>
      <c r="K36" s="17">
        <f t="shared" si="4"/>
        <v>0</v>
      </c>
      <c r="L36" s="17">
        <f t="shared" si="4"/>
        <v>0</v>
      </c>
    </row>
    <row r="37" spans="3:12" x14ac:dyDescent="0.25">
      <c r="E37" s="15">
        <v>12000</v>
      </c>
      <c r="F37" t="s">
        <v>167</v>
      </c>
    </row>
    <row r="38" spans="3:12" x14ac:dyDescent="0.25">
      <c r="E38" s="64">
        <f>SUM(E36:E37)</f>
        <v>88500</v>
      </c>
    </row>
  </sheetData>
  <mergeCells count="3">
    <mergeCell ref="D13:F13"/>
    <mergeCell ref="G13:I13"/>
    <mergeCell ref="J13:L13"/>
  </mergeCells>
  <pageMargins left="0.7" right="0.7" top="0.75" bottom="0.75" header="0.3" footer="0.3"/>
  <pageSetup paperSize="9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98"/>
  <sheetViews>
    <sheetView topLeftCell="A49" workbookViewId="0">
      <selection activeCell="W35" sqref="W35"/>
    </sheetView>
  </sheetViews>
  <sheetFormatPr baseColWidth="10" defaultColWidth="11.42578125" defaultRowHeight="12.75" x14ac:dyDescent="0.2"/>
  <cols>
    <col min="1" max="1" width="6" style="40" customWidth="1"/>
    <col min="2" max="2" width="7.140625" style="8" customWidth="1"/>
    <col min="3" max="3" width="35.5703125" style="40" customWidth="1"/>
    <col min="4" max="5" width="9.7109375" style="3" hidden="1" customWidth="1"/>
    <col min="6" max="7" width="9.7109375" style="3" customWidth="1"/>
    <col min="8" max="9" width="9.7109375" style="33" hidden="1" customWidth="1"/>
    <col min="10" max="11" width="9.7109375" style="33" customWidth="1"/>
    <col min="12" max="13" width="9.7109375" style="3" hidden="1" customWidth="1"/>
    <col min="14" max="15" width="9.7109375" style="3" customWidth="1"/>
    <col min="16" max="17" width="9.7109375" style="33" hidden="1" customWidth="1"/>
    <col min="18" max="19" width="9.7109375" style="33" customWidth="1"/>
    <col min="20" max="21" width="9.7109375" style="3" hidden="1" customWidth="1"/>
    <col min="22" max="23" width="9.7109375" style="3" customWidth="1"/>
    <col min="24" max="24" width="64.28515625" style="51" bestFit="1" customWidth="1"/>
    <col min="25" max="16384" width="11.42578125" style="40"/>
  </cols>
  <sheetData>
    <row r="1" spans="2:24" ht="13.5" thickBot="1" x14ac:dyDescent="0.25"/>
    <row r="2" spans="2:24" s="1" customFormat="1" ht="12.75" customHeight="1" x14ac:dyDescent="0.2">
      <c r="B2" s="118" t="s">
        <v>131</v>
      </c>
      <c r="C2" s="119"/>
      <c r="D2" s="114" t="s">
        <v>82</v>
      </c>
      <c r="E2" s="114"/>
      <c r="F2" s="114"/>
      <c r="G2" s="119"/>
      <c r="H2" s="114" t="s">
        <v>84</v>
      </c>
      <c r="I2" s="114"/>
      <c r="J2" s="114"/>
      <c r="K2" s="123"/>
      <c r="L2" s="114" t="s">
        <v>83</v>
      </c>
      <c r="M2" s="114"/>
      <c r="N2" s="114"/>
      <c r="O2" s="119"/>
      <c r="P2" s="114" t="s">
        <v>85</v>
      </c>
      <c r="Q2" s="114"/>
      <c r="R2" s="114"/>
      <c r="S2" s="123"/>
      <c r="T2" s="114" t="s">
        <v>86</v>
      </c>
      <c r="U2" s="114"/>
      <c r="V2" s="114"/>
      <c r="W2" s="115"/>
      <c r="X2" s="52"/>
    </row>
    <row r="3" spans="2:24" s="1" customFormat="1" ht="12.75" customHeight="1" x14ac:dyDescent="0.2">
      <c r="B3" s="120"/>
      <c r="C3" s="121"/>
      <c r="D3" s="116"/>
      <c r="E3" s="116"/>
      <c r="F3" s="116"/>
      <c r="G3" s="116"/>
      <c r="H3" s="124"/>
      <c r="I3" s="124"/>
      <c r="J3" s="124"/>
      <c r="K3" s="124"/>
      <c r="L3" s="116"/>
      <c r="M3" s="116"/>
      <c r="N3" s="116"/>
      <c r="O3" s="116"/>
      <c r="P3" s="124"/>
      <c r="Q3" s="124"/>
      <c r="R3" s="124"/>
      <c r="S3" s="124"/>
      <c r="T3" s="116"/>
      <c r="U3" s="116"/>
      <c r="V3" s="116"/>
      <c r="W3" s="117"/>
      <c r="X3" s="52"/>
    </row>
    <row r="4" spans="2:24" s="1" customFormat="1" x14ac:dyDescent="0.2">
      <c r="B4" s="122"/>
      <c r="C4" s="116"/>
      <c r="D4" s="7" t="s">
        <v>115</v>
      </c>
      <c r="E4" s="7" t="s">
        <v>120</v>
      </c>
      <c r="F4" s="7" t="s">
        <v>133</v>
      </c>
      <c r="G4" s="7" t="s">
        <v>130</v>
      </c>
      <c r="H4" s="7" t="s">
        <v>115</v>
      </c>
      <c r="I4" s="7" t="s">
        <v>120</v>
      </c>
      <c r="J4" s="7" t="s">
        <v>133</v>
      </c>
      <c r="K4" s="7" t="s">
        <v>130</v>
      </c>
      <c r="L4" s="7" t="s">
        <v>115</v>
      </c>
      <c r="M4" s="7" t="s">
        <v>120</v>
      </c>
      <c r="N4" s="7" t="s">
        <v>133</v>
      </c>
      <c r="O4" s="7" t="s">
        <v>130</v>
      </c>
      <c r="P4" s="7" t="s">
        <v>115</v>
      </c>
      <c r="Q4" s="7" t="s">
        <v>120</v>
      </c>
      <c r="R4" s="7" t="s">
        <v>133</v>
      </c>
      <c r="S4" s="7" t="s">
        <v>130</v>
      </c>
      <c r="T4" s="7" t="s">
        <v>115</v>
      </c>
      <c r="U4" s="7" t="s">
        <v>120</v>
      </c>
      <c r="V4" s="7" t="s">
        <v>133</v>
      </c>
      <c r="W4" s="55" t="s">
        <v>130</v>
      </c>
      <c r="X4" s="52"/>
    </row>
    <row r="5" spans="2:24" x14ac:dyDescent="0.2">
      <c r="B5" s="22">
        <v>3080</v>
      </c>
      <c r="C5" s="41" t="s">
        <v>116</v>
      </c>
      <c r="D5" s="43">
        <v>1291</v>
      </c>
      <c r="E5" s="43"/>
      <c r="F5" s="43"/>
      <c r="G5" s="43"/>
      <c r="H5" s="34"/>
      <c r="I5" s="34"/>
      <c r="J5" s="34"/>
      <c r="K5" s="34"/>
      <c r="L5" s="43"/>
      <c r="M5" s="43"/>
      <c r="N5" s="43"/>
      <c r="O5" s="43"/>
      <c r="P5" s="34"/>
      <c r="Q5" s="34"/>
      <c r="R5" s="34"/>
      <c r="S5" s="34"/>
      <c r="T5" s="42"/>
      <c r="U5" s="38"/>
      <c r="V5" s="38"/>
      <c r="W5" s="23"/>
    </row>
    <row r="6" spans="2:24" x14ac:dyDescent="0.2">
      <c r="B6" s="22">
        <v>3110</v>
      </c>
      <c r="C6" s="41" t="s">
        <v>63</v>
      </c>
      <c r="D6" s="43">
        <v>265000</v>
      </c>
      <c r="E6" s="43">
        <v>265000</v>
      </c>
      <c r="F6" s="43">
        <v>225000</v>
      </c>
      <c r="G6" s="43">
        <v>230000</v>
      </c>
      <c r="H6" s="34"/>
      <c r="I6" s="34"/>
      <c r="J6" s="34"/>
      <c r="K6" s="34"/>
      <c r="L6" s="43"/>
      <c r="M6" s="43"/>
      <c r="N6" s="43"/>
      <c r="O6" s="43"/>
      <c r="P6" s="34"/>
      <c r="Q6" s="34"/>
      <c r="R6" s="34"/>
      <c r="S6" s="34"/>
      <c r="T6" s="42"/>
      <c r="U6" s="38"/>
      <c r="V6" s="38"/>
      <c r="W6" s="23"/>
      <c r="X6" s="51" t="s">
        <v>132</v>
      </c>
    </row>
    <row r="7" spans="2:24" x14ac:dyDescent="0.2">
      <c r="B7" s="22">
        <v>3120</v>
      </c>
      <c r="C7" s="41" t="s">
        <v>62</v>
      </c>
      <c r="D7" s="43"/>
      <c r="E7" s="43"/>
      <c r="F7" s="43"/>
      <c r="G7" s="43"/>
      <c r="H7" s="34"/>
      <c r="I7" s="34"/>
      <c r="J7" s="34"/>
      <c r="K7" s="34"/>
      <c r="L7" s="43">
        <v>10000</v>
      </c>
      <c r="M7" s="43"/>
      <c r="N7" s="43">
        <v>29000</v>
      </c>
      <c r="O7" s="43"/>
      <c r="P7" s="34">
        <v>32000</v>
      </c>
      <c r="Q7" s="34">
        <v>28000</v>
      </c>
      <c r="R7" s="34">
        <v>17800</v>
      </c>
      <c r="S7" s="34">
        <v>30000</v>
      </c>
      <c r="T7" s="42"/>
      <c r="U7" s="38"/>
      <c r="V7" s="38"/>
      <c r="W7" s="23"/>
    </row>
    <row r="8" spans="2:24" x14ac:dyDescent="0.2">
      <c r="B8" s="22">
        <v>3125</v>
      </c>
      <c r="C8" s="41" t="s">
        <v>65</v>
      </c>
      <c r="D8" s="43">
        <v>75000</v>
      </c>
      <c r="E8" s="43">
        <v>80000</v>
      </c>
      <c r="F8" s="43">
        <v>93000</v>
      </c>
      <c r="G8" s="43">
        <v>80000</v>
      </c>
      <c r="H8" s="34"/>
      <c r="I8" s="34"/>
      <c r="J8" s="34"/>
      <c r="K8" s="34"/>
      <c r="L8" s="43"/>
      <c r="M8" s="43"/>
      <c r="N8" s="43"/>
      <c r="O8" s="43"/>
      <c r="P8" s="34"/>
      <c r="Q8" s="34"/>
      <c r="R8" s="34"/>
      <c r="S8" s="34"/>
      <c r="T8" s="42"/>
      <c r="U8" s="38"/>
      <c r="V8" s="38"/>
      <c r="W8" s="23"/>
    </row>
    <row r="9" spans="2:24" x14ac:dyDescent="0.2">
      <c r="B9" s="22">
        <v>3210</v>
      </c>
      <c r="C9" s="41" t="s">
        <v>55</v>
      </c>
      <c r="D9" s="43">
        <v>14394</v>
      </c>
      <c r="E9" s="43">
        <v>15514</v>
      </c>
      <c r="F9" s="43">
        <v>18669</v>
      </c>
      <c r="G9" s="43">
        <v>15000</v>
      </c>
      <c r="H9" s="34"/>
      <c r="I9" s="34"/>
      <c r="J9" s="34"/>
      <c r="K9" s="34"/>
      <c r="L9" s="43">
        <v>124284</v>
      </c>
      <c r="M9" s="43">
        <v>126624</v>
      </c>
      <c r="N9" s="43">
        <v>152045</v>
      </c>
      <c r="O9" s="43">
        <v>125000</v>
      </c>
      <c r="P9" s="34">
        <v>114306</v>
      </c>
      <c r="Q9" s="34">
        <v>154584</v>
      </c>
      <c r="R9" s="34">
        <v>153807</v>
      </c>
      <c r="S9" s="34">
        <v>156000</v>
      </c>
      <c r="T9" s="42"/>
      <c r="U9" s="38"/>
      <c r="V9" s="38"/>
      <c r="W9" s="23"/>
      <c r="X9" s="53"/>
    </row>
    <row r="10" spans="2:24" x14ac:dyDescent="0.2">
      <c r="B10" s="22">
        <v>3220</v>
      </c>
      <c r="C10" s="41" t="s">
        <v>56</v>
      </c>
      <c r="D10" s="43"/>
      <c r="E10" s="43"/>
      <c r="F10" s="43"/>
      <c r="G10" s="43"/>
      <c r="H10" s="34"/>
      <c r="I10" s="34"/>
      <c r="J10" s="34"/>
      <c r="K10" s="34"/>
      <c r="L10" s="43">
        <v>84354</v>
      </c>
      <c r="M10" s="43">
        <v>90252</v>
      </c>
      <c r="N10" s="43">
        <v>108291</v>
      </c>
      <c r="O10" s="43">
        <v>90000</v>
      </c>
      <c r="P10" s="34">
        <v>22943</v>
      </c>
      <c r="Q10" s="34">
        <v>24478</v>
      </c>
      <c r="R10" s="34">
        <v>21702</v>
      </c>
      <c r="S10" s="34">
        <v>25000</v>
      </c>
      <c r="T10" s="42"/>
      <c r="U10" s="38"/>
      <c r="V10" s="38"/>
      <c r="W10" s="23"/>
    </row>
    <row r="11" spans="2:24" x14ac:dyDescent="0.2">
      <c r="B11" s="22">
        <v>3300</v>
      </c>
      <c r="C11" s="41" t="s">
        <v>134</v>
      </c>
      <c r="D11" s="43"/>
      <c r="E11" s="43"/>
      <c r="F11" s="43">
        <v>1800</v>
      </c>
      <c r="G11" s="43"/>
      <c r="H11" s="34"/>
      <c r="I11" s="34"/>
      <c r="J11" s="34"/>
      <c r="K11" s="34"/>
      <c r="L11" s="43"/>
      <c r="M11" s="43"/>
      <c r="N11" s="43"/>
      <c r="O11" s="43"/>
      <c r="P11" s="34"/>
      <c r="Q11" s="34"/>
      <c r="R11" s="34"/>
      <c r="S11" s="34"/>
      <c r="T11" s="42"/>
      <c r="U11" s="38"/>
      <c r="V11" s="38"/>
      <c r="W11" s="23"/>
    </row>
    <row r="12" spans="2:24" x14ac:dyDescent="0.2">
      <c r="B12" s="22">
        <v>3310</v>
      </c>
      <c r="C12" s="41" t="s">
        <v>57</v>
      </c>
      <c r="D12" s="43"/>
      <c r="E12" s="43"/>
      <c r="F12" s="43"/>
      <c r="G12" s="43"/>
      <c r="H12" s="34"/>
      <c r="I12" s="34"/>
      <c r="J12" s="34"/>
      <c r="K12" s="34"/>
      <c r="L12" s="43">
        <v>14070</v>
      </c>
      <c r="M12" s="43">
        <v>20885</v>
      </c>
      <c r="N12" s="43">
        <v>16563</v>
      </c>
      <c r="O12" s="43">
        <v>20000</v>
      </c>
      <c r="P12" s="34"/>
      <c r="Q12" s="34"/>
      <c r="R12" s="34"/>
      <c r="S12" s="34"/>
      <c r="T12" s="42"/>
      <c r="U12" s="38"/>
      <c r="V12" s="38"/>
      <c r="W12" s="23"/>
    </row>
    <row r="13" spans="2:24" x14ac:dyDescent="0.2">
      <c r="B13" s="22">
        <v>3320</v>
      </c>
      <c r="C13" s="41" t="s">
        <v>31</v>
      </c>
      <c r="D13" s="43">
        <v>20298</v>
      </c>
      <c r="E13" s="43">
        <v>19364</v>
      </c>
      <c r="F13" s="43">
        <v>18510</v>
      </c>
      <c r="G13" s="43">
        <v>20000</v>
      </c>
      <c r="H13" s="34"/>
      <c r="I13" s="34"/>
      <c r="J13" s="34"/>
      <c r="K13" s="34"/>
      <c r="L13" s="43">
        <v>19373</v>
      </c>
      <c r="M13" s="43"/>
      <c r="N13" s="43"/>
      <c r="O13" s="43"/>
      <c r="P13" s="34">
        <v>46500</v>
      </c>
      <c r="Q13" s="34">
        <v>59710</v>
      </c>
      <c r="R13" s="34">
        <v>38500</v>
      </c>
      <c r="S13" s="34">
        <v>60000</v>
      </c>
      <c r="T13" s="42"/>
      <c r="U13" s="38"/>
      <c r="V13" s="38"/>
      <c r="W13" s="23"/>
      <c r="X13" s="51" t="s">
        <v>135</v>
      </c>
    </row>
    <row r="14" spans="2:24" x14ac:dyDescent="0.2">
      <c r="B14" s="22">
        <v>3325</v>
      </c>
      <c r="C14" s="41" t="s">
        <v>58</v>
      </c>
      <c r="D14" s="43"/>
      <c r="E14" s="43"/>
      <c r="F14" s="43"/>
      <c r="G14" s="43"/>
      <c r="H14" s="34"/>
      <c r="I14" s="34"/>
      <c r="J14" s="34"/>
      <c r="K14" s="34"/>
      <c r="L14" s="43">
        <v>668599</v>
      </c>
      <c r="M14" s="43">
        <v>716442</v>
      </c>
      <c r="N14" s="43">
        <v>836230</v>
      </c>
      <c r="O14" s="43">
        <v>700000</v>
      </c>
      <c r="P14" s="34">
        <v>14400</v>
      </c>
      <c r="Q14" s="34">
        <v>10400</v>
      </c>
      <c r="R14" s="34">
        <v>44300</v>
      </c>
      <c r="S14" s="34"/>
      <c r="T14" s="42"/>
      <c r="U14" s="38"/>
      <c r="V14" s="38"/>
      <c r="W14" s="23"/>
    </row>
    <row r="15" spans="2:24" x14ac:dyDescent="0.2">
      <c r="B15" s="22">
        <v>3400</v>
      </c>
      <c r="C15" s="41" t="s">
        <v>0</v>
      </c>
      <c r="D15" s="43">
        <v>86060</v>
      </c>
      <c r="E15" s="43">
        <v>166218</v>
      </c>
      <c r="F15" s="43">
        <v>176717</v>
      </c>
      <c r="G15" s="43">
        <v>100000</v>
      </c>
      <c r="H15" s="34"/>
      <c r="I15" s="34"/>
      <c r="J15" s="34"/>
      <c r="K15" s="34"/>
      <c r="L15" s="43"/>
      <c r="M15" s="43"/>
      <c r="N15" s="43"/>
      <c r="O15" s="43"/>
      <c r="P15" s="34"/>
      <c r="Q15" s="34"/>
      <c r="R15" s="34"/>
      <c r="S15" s="34"/>
      <c r="T15" s="42"/>
      <c r="U15" s="38"/>
      <c r="V15" s="38"/>
      <c r="W15" s="23"/>
      <c r="X15" s="51" t="s">
        <v>119</v>
      </c>
    </row>
    <row r="16" spans="2:24" x14ac:dyDescent="0.2">
      <c r="B16" s="22">
        <v>3410</v>
      </c>
      <c r="C16" s="41" t="s">
        <v>32</v>
      </c>
      <c r="D16" s="43">
        <v>1617000</v>
      </c>
      <c r="E16" s="43">
        <v>943000</v>
      </c>
      <c r="F16" s="43">
        <v>2004000</v>
      </c>
      <c r="G16" s="43">
        <v>950000</v>
      </c>
      <c r="H16" s="34"/>
      <c r="I16" s="34"/>
      <c r="J16" s="34"/>
      <c r="K16" s="34"/>
      <c r="L16" s="43"/>
      <c r="M16" s="43"/>
      <c r="N16" s="43"/>
      <c r="O16" s="43"/>
      <c r="P16" s="34"/>
      <c r="Q16" s="34"/>
      <c r="R16" s="34"/>
      <c r="S16" s="34"/>
      <c r="T16" s="42"/>
      <c r="U16" s="38"/>
      <c r="V16" s="38"/>
      <c r="W16" s="23"/>
      <c r="X16" s="51" t="s">
        <v>143</v>
      </c>
    </row>
    <row r="17" spans="2:24" x14ac:dyDescent="0.2">
      <c r="B17" s="22">
        <v>3442</v>
      </c>
      <c r="C17" s="41" t="s">
        <v>121</v>
      </c>
      <c r="D17" s="43"/>
      <c r="E17" s="43"/>
      <c r="F17" s="43"/>
      <c r="G17" s="43"/>
      <c r="H17" s="34"/>
      <c r="I17" s="34"/>
      <c r="J17" s="34"/>
      <c r="K17" s="34"/>
      <c r="L17" s="43"/>
      <c r="M17" s="43">
        <v>4000</v>
      </c>
      <c r="N17" s="43">
        <v>9120</v>
      </c>
      <c r="O17" s="43"/>
      <c r="P17" s="34"/>
      <c r="Q17" s="34">
        <v>4604</v>
      </c>
      <c r="R17" s="34">
        <v>5859</v>
      </c>
      <c r="S17" s="34"/>
      <c r="T17" s="42"/>
      <c r="U17" s="38"/>
      <c r="V17" s="38"/>
      <c r="W17" s="23"/>
      <c r="X17" s="51" t="s">
        <v>136</v>
      </c>
    </row>
    <row r="18" spans="2:24" x14ac:dyDescent="0.2">
      <c r="B18" s="22">
        <v>3500</v>
      </c>
      <c r="C18" s="41" t="s">
        <v>137</v>
      </c>
      <c r="D18" s="43"/>
      <c r="E18" s="43"/>
      <c r="F18" s="43">
        <v>1000</v>
      </c>
      <c r="G18" s="43"/>
      <c r="H18" s="34"/>
      <c r="I18" s="34"/>
      <c r="J18" s="34"/>
      <c r="K18" s="34"/>
      <c r="L18" s="43"/>
      <c r="M18" s="43"/>
      <c r="N18" s="43"/>
      <c r="O18" s="43"/>
      <c r="P18" s="34"/>
      <c r="Q18" s="34"/>
      <c r="R18" s="34"/>
      <c r="S18" s="34"/>
      <c r="T18" s="42"/>
      <c r="U18" s="38"/>
      <c r="V18" s="38"/>
      <c r="W18" s="23"/>
    </row>
    <row r="19" spans="2:24" x14ac:dyDescent="0.2">
      <c r="B19" s="22">
        <v>3600</v>
      </c>
      <c r="C19" s="41" t="s">
        <v>33</v>
      </c>
      <c r="D19" s="43">
        <v>41050</v>
      </c>
      <c r="E19" s="43">
        <v>37850</v>
      </c>
      <c r="F19" s="43">
        <v>37500</v>
      </c>
      <c r="G19" s="43">
        <v>40000</v>
      </c>
      <c r="H19" s="34"/>
      <c r="I19" s="34"/>
      <c r="J19" s="34"/>
      <c r="K19" s="34"/>
      <c r="L19" s="43"/>
      <c r="M19" s="43"/>
      <c r="N19" s="43"/>
      <c r="O19" s="43"/>
      <c r="P19" s="34"/>
      <c r="Q19" s="34"/>
      <c r="R19" s="34"/>
      <c r="S19" s="34"/>
      <c r="T19" s="42"/>
      <c r="U19" s="38"/>
      <c r="V19" s="38"/>
      <c r="W19" s="23"/>
    </row>
    <row r="20" spans="2:24" x14ac:dyDescent="0.2">
      <c r="B20" s="22">
        <v>3605</v>
      </c>
      <c r="C20" s="41" t="s">
        <v>34</v>
      </c>
      <c r="D20" s="43">
        <v>42000</v>
      </c>
      <c r="E20" s="43">
        <v>31475</v>
      </c>
      <c r="F20" s="43">
        <v>8700</v>
      </c>
      <c r="G20" s="43">
        <v>30000</v>
      </c>
      <c r="H20" s="34"/>
      <c r="I20" s="34"/>
      <c r="J20" s="34"/>
      <c r="K20" s="34"/>
      <c r="L20" s="43"/>
      <c r="M20" s="43"/>
      <c r="N20" s="43">
        <v>15900</v>
      </c>
      <c r="O20" s="43"/>
      <c r="P20" s="34"/>
      <c r="Q20" s="34"/>
      <c r="R20" s="34"/>
      <c r="S20" s="34"/>
      <c r="T20" s="42"/>
      <c r="U20" s="38"/>
      <c r="V20" s="38"/>
      <c r="W20" s="23"/>
      <c r="X20" s="51" t="s">
        <v>118</v>
      </c>
    </row>
    <row r="21" spans="2:24" x14ac:dyDescent="0.2">
      <c r="B21" s="22">
        <v>3610</v>
      </c>
      <c r="C21" s="41" t="s">
        <v>35</v>
      </c>
      <c r="D21" s="43">
        <v>60000</v>
      </c>
      <c r="E21" s="43">
        <v>60000</v>
      </c>
      <c r="F21" s="43">
        <v>55000</v>
      </c>
      <c r="G21" s="43">
        <v>60000</v>
      </c>
      <c r="H21" s="34"/>
      <c r="I21" s="34"/>
      <c r="J21" s="34"/>
      <c r="K21" s="34"/>
      <c r="L21" s="43"/>
      <c r="M21" s="43"/>
      <c r="N21" s="43"/>
      <c r="O21" s="43"/>
      <c r="P21" s="34"/>
      <c r="Q21" s="34"/>
      <c r="R21" s="34"/>
      <c r="S21" s="34"/>
      <c r="T21" s="42"/>
      <c r="U21" s="38"/>
      <c r="V21" s="38"/>
      <c r="W21" s="23"/>
    </row>
    <row r="22" spans="2:24" x14ac:dyDescent="0.2">
      <c r="B22" s="22">
        <v>3620</v>
      </c>
      <c r="C22" s="41" t="s">
        <v>36</v>
      </c>
      <c r="D22" s="43">
        <v>4000</v>
      </c>
      <c r="E22" s="43">
        <v>1500</v>
      </c>
      <c r="F22" s="43"/>
      <c r="G22" s="43"/>
      <c r="H22" s="34"/>
      <c r="I22" s="34"/>
      <c r="J22" s="34"/>
      <c r="K22" s="34"/>
      <c r="L22" s="43"/>
      <c r="M22" s="43"/>
      <c r="N22" s="43"/>
      <c r="O22" s="43"/>
      <c r="P22" s="34"/>
      <c r="Q22" s="34"/>
      <c r="R22" s="34">
        <v>11000</v>
      </c>
      <c r="S22" s="34">
        <v>15000</v>
      </c>
      <c r="T22" s="42"/>
      <c r="U22" s="38"/>
      <c r="V22" s="38"/>
      <c r="W22" s="23"/>
      <c r="X22" s="51" t="s">
        <v>144</v>
      </c>
    </row>
    <row r="23" spans="2:24" x14ac:dyDescent="0.2">
      <c r="B23" s="22">
        <v>3900</v>
      </c>
      <c r="C23" s="41" t="s">
        <v>37</v>
      </c>
      <c r="D23" s="43"/>
      <c r="E23" s="43">
        <v>32910</v>
      </c>
      <c r="F23" s="43">
        <v>4380</v>
      </c>
      <c r="G23" s="43">
        <v>15000</v>
      </c>
      <c r="H23" s="34"/>
      <c r="I23" s="34"/>
      <c r="J23" s="34"/>
      <c r="K23" s="34"/>
      <c r="L23" s="43"/>
      <c r="M23" s="43"/>
      <c r="N23" s="43">
        <v>3890</v>
      </c>
      <c r="O23" s="43"/>
      <c r="P23" s="34">
        <v>8000</v>
      </c>
      <c r="Q23" s="34">
        <v>17000</v>
      </c>
      <c r="R23" s="34"/>
      <c r="S23" s="34"/>
      <c r="T23" s="42"/>
      <c r="U23" s="38"/>
      <c r="V23" s="38"/>
      <c r="W23" s="23"/>
      <c r="X23" s="51" t="s">
        <v>145</v>
      </c>
    </row>
    <row r="24" spans="2:24" s="2" customFormat="1" x14ac:dyDescent="0.2">
      <c r="B24" s="26">
        <v>3920</v>
      </c>
      <c r="C24" s="6" t="s">
        <v>1</v>
      </c>
      <c r="D24" s="31">
        <f>144047+1150</f>
        <v>145197</v>
      </c>
      <c r="E24" s="31">
        <v>220184</v>
      </c>
      <c r="F24" s="31">
        <v>219278</v>
      </c>
      <c r="G24" s="31">
        <f>40000+21000+51000+110000</f>
        <v>222000</v>
      </c>
      <c r="H24" s="36">
        <v>4074</v>
      </c>
      <c r="I24" s="36">
        <v>67328</v>
      </c>
      <c r="J24" s="36">
        <v>55580</v>
      </c>
      <c r="K24" s="36">
        <v>50000</v>
      </c>
      <c r="L24" s="31">
        <v>54008</v>
      </c>
      <c r="M24" s="31">
        <v>114909</v>
      </c>
      <c r="N24" s="31">
        <v>72045</v>
      </c>
      <c r="O24" s="31">
        <v>115000</v>
      </c>
      <c r="P24" s="36">
        <v>182679</v>
      </c>
      <c r="Q24" s="36">
        <v>252065</v>
      </c>
      <c r="R24" s="36">
        <v>297095</v>
      </c>
      <c r="S24" s="36">
        <v>250000</v>
      </c>
      <c r="T24" s="45"/>
      <c r="U24" s="46"/>
      <c r="V24" s="46"/>
      <c r="W24" s="47"/>
      <c r="X24" s="54"/>
    </row>
    <row r="25" spans="2:24" s="2" customFormat="1" x14ac:dyDescent="0.2">
      <c r="B25" s="26">
        <v>3921</v>
      </c>
      <c r="C25" s="6" t="s">
        <v>138</v>
      </c>
      <c r="D25" s="31"/>
      <c r="E25" s="31"/>
      <c r="F25" s="31">
        <v>2750</v>
      </c>
      <c r="G25" s="31"/>
      <c r="H25" s="36"/>
      <c r="I25" s="36"/>
      <c r="J25" s="36"/>
      <c r="K25" s="36"/>
      <c r="L25" s="31"/>
      <c r="M25" s="31"/>
      <c r="N25" s="31"/>
      <c r="O25" s="31"/>
      <c r="P25" s="36"/>
      <c r="Q25" s="36"/>
      <c r="R25" s="36"/>
      <c r="S25" s="36"/>
      <c r="T25" s="45"/>
      <c r="U25" s="46"/>
      <c r="V25" s="46"/>
      <c r="W25" s="47"/>
      <c r="X25" s="54"/>
    </row>
    <row r="26" spans="2:24" x14ac:dyDescent="0.2">
      <c r="B26" s="22">
        <v>3930</v>
      </c>
      <c r="C26" s="41" t="s">
        <v>59</v>
      </c>
      <c r="D26" s="43"/>
      <c r="E26" s="43"/>
      <c r="F26" s="43"/>
      <c r="G26" s="43"/>
      <c r="H26" s="34"/>
      <c r="I26" s="34"/>
      <c r="J26" s="34"/>
      <c r="K26" s="34"/>
      <c r="L26" s="43">
        <v>93230</v>
      </c>
      <c r="M26" s="43">
        <v>86920</v>
      </c>
      <c r="N26" s="43">
        <v>87850</v>
      </c>
      <c r="O26" s="43">
        <v>85000</v>
      </c>
      <c r="P26" s="34"/>
      <c r="Q26" s="34"/>
      <c r="R26" s="34"/>
      <c r="S26" s="34"/>
      <c r="T26" s="42"/>
      <c r="U26" s="38"/>
      <c r="V26" s="38"/>
      <c r="W26" s="23"/>
    </row>
    <row r="27" spans="2:24" x14ac:dyDescent="0.2">
      <c r="B27" s="22">
        <v>3960</v>
      </c>
      <c r="C27" s="41" t="s">
        <v>2</v>
      </c>
      <c r="D27" s="43">
        <v>147205</v>
      </c>
      <c r="E27" s="43">
        <v>114764</v>
      </c>
      <c r="F27" s="43">
        <v>180613</v>
      </c>
      <c r="G27" s="43">
        <v>115000</v>
      </c>
      <c r="H27" s="34"/>
      <c r="I27" s="34"/>
      <c r="J27" s="34"/>
      <c r="K27" s="34"/>
      <c r="L27" s="43"/>
      <c r="M27" s="43"/>
      <c r="N27" s="43"/>
      <c r="O27" s="43"/>
      <c r="P27" s="34"/>
      <c r="Q27" s="34"/>
      <c r="R27" s="34"/>
      <c r="S27" s="34"/>
      <c r="T27" s="42"/>
      <c r="U27" s="38"/>
      <c r="V27" s="38"/>
      <c r="W27" s="23"/>
    </row>
    <row r="28" spans="2:24" x14ac:dyDescent="0.2">
      <c r="B28" s="22">
        <v>3990</v>
      </c>
      <c r="C28" s="41" t="s">
        <v>81</v>
      </c>
      <c r="D28" s="43">
        <v>221850</v>
      </c>
      <c r="E28" s="43">
        <v>393361</v>
      </c>
      <c r="F28" s="43">
        <v>165769</v>
      </c>
      <c r="G28" s="43">
        <f>E91*7%</f>
        <v>107730.07</v>
      </c>
      <c r="H28" s="34"/>
      <c r="I28" s="34"/>
      <c r="J28" s="34"/>
      <c r="K28" s="34"/>
      <c r="L28" s="43"/>
      <c r="M28" s="43"/>
      <c r="N28" s="43"/>
      <c r="O28" s="43"/>
      <c r="P28" s="34"/>
      <c r="Q28" s="34"/>
      <c r="R28" s="34"/>
      <c r="S28" s="34"/>
      <c r="T28" s="42"/>
      <c r="U28" s="38"/>
      <c r="V28" s="38"/>
      <c r="W28" s="23"/>
      <c r="X28" s="51" t="s">
        <v>124</v>
      </c>
    </row>
    <row r="29" spans="2:24" s="1" customFormat="1" x14ac:dyDescent="0.2">
      <c r="B29" s="24"/>
      <c r="C29" s="4" t="s">
        <v>26</v>
      </c>
      <c r="D29" s="30">
        <f>SUM(D5:D28)</f>
        <v>2740345</v>
      </c>
      <c r="E29" s="30">
        <f>SUM(E5:E28)</f>
        <v>2381140</v>
      </c>
      <c r="F29" s="30">
        <f>SUM(F5:F28)</f>
        <v>3212686</v>
      </c>
      <c r="G29" s="30">
        <f>SUM(G6:G28)</f>
        <v>1984730.07</v>
      </c>
      <c r="H29" s="35">
        <f t="shared" ref="H29:N29" si="0">SUM(H6:H27)</f>
        <v>4074</v>
      </c>
      <c r="I29" s="35">
        <f t="shared" si="0"/>
        <v>67328</v>
      </c>
      <c r="J29" s="35">
        <f t="shared" si="0"/>
        <v>55580</v>
      </c>
      <c r="K29" s="35">
        <f t="shared" si="0"/>
        <v>50000</v>
      </c>
      <c r="L29" s="30">
        <f t="shared" si="0"/>
        <v>1067918</v>
      </c>
      <c r="M29" s="30">
        <f t="shared" si="0"/>
        <v>1160032</v>
      </c>
      <c r="N29" s="30">
        <f t="shared" si="0"/>
        <v>1330934</v>
      </c>
      <c r="O29" s="30">
        <f>SUM(O6:O27)</f>
        <v>1135000</v>
      </c>
      <c r="P29" s="35">
        <f>SUM(P6:P27)</f>
        <v>420828</v>
      </c>
      <c r="Q29" s="35">
        <f>SUM(Q6:Q27)</f>
        <v>550841</v>
      </c>
      <c r="R29" s="35">
        <f>SUM(R6:R27)</f>
        <v>590063</v>
      </c>
      <c r="S29" s="35">
        <f>SUM(S6:S27)</f>
        <v>536000</v>
      </c>
      <c r="T29" s="5">
        <f>D29+H29+L29+P29</f>
        <v>4233165</v>
      </c>
      <c r="U29" s="5">
        <f>E29+I29+M29+Q29</f>
        <v>4159341</v>
      </c>
      <c r="V29" s="5">
        <f>F29+J29+N29+R29</f>
        <v>5189263</v>
      </c>
      <c r="W29" s="25">
        <f>G29+K29+O29+S29</f>
        <v>3705730.0700000003</v>
      </c>
      <c r="X29" s="52"/>
    </row>
    <row r="30" spans="2:24" s="1" customFormat="1" x14ac:dyDescent="0.2">
      <c r="B30" s="24"/>
      <c r="C30" s="4"/>
      <c r="D30" s="30"/>
      <c r="E30" s="30"/>
      <c r="F30" s="30"/>
      <c r="G30" s="30"/>
      <c r="H30" s="35"/>
      <c r="I30" s="35"/>
      <c r="J30" s="35"/>
      <c r="K30" s="35"/>
      <c r="L30" s="30"/>
      <c r="M30" s="30"/>
      <c r="N30" s="30"/>
      <c r="O30" s="30"/>
      <c r="P30" s="35"/>
      <c r="Q30" s="35"/>
      <c r="R30" s="35"/>
      <c r="S30" s="35"/>
      <c r="T30" s="42"/>
      <c r="U30" s="38"/>
      <c r="V30" s="38"/>
      <c r="W30" s="25"/>
      <c r="X30" s="52"/>
    </row>
    <row r="31" spans="2:24" x14ac:dyDescent="0.2">
      <c r="B31" s="22">
        <v>4100</v>
      </c>
      <c r="C31" s="41" t="s">
        <v>3</v>
      </c>
      <c r="D31" s="43">
        <v>12013</v>
      </c>
      <c r="E31" s="43">
        <v>50931</v>
      </c>
      <c r="F31" s="43"/>
      <c r="G31" s="43">
        <v>0</v>
      </c>
      <c r="H31" s="34"/>
      <c r="I31" s="34"/>
      <c r="J31" s="34"/>
      <c r="K31" s="34"/>
      <c r="L31" s="43"/>
      <c r="M31" s="43"/>
      <c r="N31" s="43"/>
      <c r="O31" s="43"/>
      <c r="P31" s="34"/>
      <c r="Q31" s="34"/>
      <c r="R31" s="34"/>
      <c r="S31" s="34"/>
      <c r="T31" s="42"/>
      <c r="U31" s="38"/>
      <c r="V31" s="38"/>
      <c r="W31" s="23"/>
    </row>
    <row r="32" spans="2:24" x14ac:dyDescent="0.2">
      <c r="B32" s="22">
        <v>4110</v>
      </c>
      <c r="C32" s="41" t="s">
        <v>87</v>
      </c>
      <c r="D32" s="43">
        <v>5166</v>
      </c>
      <c r="E32" s="43">
        <v>908</v>
      </c>
      <c r="F32" s="43">
        <v>42589</v>
      </c>
      <c r="G32" s="43">
        <v>5000</v>
      </c>
      <c r="H32" s="34"/>
      <c r="I32" s="34"/>
      <c r="J32" s="34"/>
      <c r="K32" s="34"/>
      <c r="L32" s="43">
        <f>106747-20000</f>
        <v>86747</v>
      </c>
      <c r="M32" s="43">
        <v>75566</v>
      </c>
      <c r="N32" s="43">
        <v>70573</v>
      </c>
      <c r="O32" s="43">
        <v>76000</v>
      </c>
      <c r="P32" s="34">
        <f>50319+20000</f>
        <v>70319</v>
      </c>
      <c r="Q32" s="34">
        <v>87391</v>
      </c>
      <c r="R32" s="34">
        <v>69124</v>
      </c>
      <c r="S32" s="34">
        <v>87500</v>
      </c>
      <c r="T32" s="42"/>
      <c r="U32" s="38"/>
      <c r="V32" s="38"/>
      <c r="W32" s="23"/>
    </row>
    <row r="33" spans="2:24" x14ac:dyDescent="0.2">
      <c r="B33" s="22">
        <v>4425</v>
      </c>
      <c r="C33" s="41" t="s">
        <v>79</v>
      </c>
      <c r="D33" s="43"/>
      <c r="E33" s="43"/>
      <c r="F33" s="43"/>
      <c r="G33" s="43"/>
      <c r="H33" s="34"/>
      <c r="I33" s="34"/>
      <c r="J33" s="34"/>
      <c r="K33" s="34"/>
      <c r="L33" s="43">
        <v>449561</v>
      </c>
      <c r="M33" s="43">
        <v>461898</v>
      </c>
      <c r="N33" s="43">
        <v>650456</v>
      </c>
      <c r="O33" s="43">
        <v>460000</v>
      </c>
      <c r="P33" s="34">
        <v>14400</v>
      </c>
      <c r="Q33" s="34">
        <v>2000</v>
      </c>
      <c r="R33" s="34">
        <v>6000</v>
      </c>
      <c r="S33" s="34"/>
      <c r="T33" s="42"/>
      <c r="U33" s="38"/>
      <c r="V33" s="38"/>
      <c r="W33" s="23"/>
    </row>
    <row r="34" spans="2:24" s="2" customFormat="1" x14ac:dyDescent="0.2">
      <c r="B34" s="26">
        <v>4650</v>
      </c>
      <c r="C34" s="6" t="s">
        <v>39</v>
      </c>
      <c r="D34" s="31">
        <v>40797</v>
      </c>
      <c r="E34" s="31"/>
      <c r="F34" s="31"/>
      <c r="G34" s="31"/>
      <c r="H34" s="36"/>
      <c r="I34" s="36"/>
      <c r="J34" s="36"/>
      <c r="K34" s="36"/>
      <c r="L34" s="31"/>
      <c r="M34" s="31"/>
      <c r="N34" s="31"/>
      <c r="O34" s="31"/>
      <c r="P34" s="36"/>
      <c r="Q34" s="36"/>
      <c r="R34" s="36"/>
      <c r="S34" s="36"/>
      <c r="T34" s="42"/>
      <c r="U34" s="38"/>
      <c r="V34" s="38"/>
      <c r="W34" s="23"/>
      <c r="X34" s="54"/>
    </row>
    <row r="35" spans="2:24" x14ac:dyDescent="0.2">
      <c r="B35" s="22">
        <v>5010</v>
      </c>
      <c r="C35" s="41" t="s">
        <v>4</v>
      </c>
      <c r="D35" s="43">
        <v>191806</v>
      </c>
      <c r="E35" s="43">
        <v>187513</v>
      </c>
      <c r="F35" s="43">
        <v>230292</v>
      </c>
      <c r="G35" s="43">
        <v>250000</v>
      </c>
      <c r="H35" s="34"/>
      <c r="I35" s="34"/>
      <c r="J35" s="34"/>
      <c r="K35" s="34"/>
      <c r="L35" s="43"/>
      <c r="M35" s="43"/>
      <c r="N35" s="43"/>
      <c r="O35" s="43"/>
      <c r="P35" s="34"/>
      <c r="Q35" s="34"/>
      <c r="R35" s="34"/>
      <c r="S35" s="34"/>
      <c r="T35" s="42"/>
      <c r="U35" s="38"/>
      <c r="V35" s="38"/>
      <c r="W35" s="23"/>
    </row>
    <row r="36" spans="2:24" x14ac:dyDescent="0.2">
      <c r="B36" s="22">
        <v>5190</v>
      </c>
      <c r="C36" s="41" t="s">
        <v>5</v>
      </c>
      <c r="D36" s="43">
        <v>19564</v>
      </c>
      <c r="E36" s="43">
        <v>19126</v>
      </c>
      <c r="F36" s="43">
        <v>19240</v>
      </c>
      <c r="G36" s="43">
        <f>G35*10.2%</f>
        <v>25500</v>
      </c>
      <c r="H36" s="34"/>
      <c r="I36" s="34"/>
      <c r="J36" s="34"/>
      <c r="K36" s="34"/>
      <c r="L36" s="43"/>
      <c r="M36" s="43"/>
      <c r="N36" s="43"/>
      <c r="O36" s="43"/>
      <c r="P36" s="34"/>
      <c r="Q36" s="34"/>
      <c r="R36" s="34"/>
      <c r="S36" s="34"/>
      <c r="T36" s="42"/>
      <c r="U36" s="38"/>
      <c r="V36" s="38"/>
      <c r="W36" s="23"/>
    </row>
    <row r="37" spans="2:24" x14ac:dyDescent="0.2">
      <c r="B37" s="22">
        <v>5220</v>
      </c>
      <c r="C37" s="41" t="s">
        <v>123</v>
      </c>
      <c r="D37" s="43"/>
      <c r="E37" s="43">
        <v>5196</v>
      </c>
      <c r="F37" s="43">
        <v>5376</v>
      </c>
      <c r="G37" s="43">
        <v>5000</v>
      </c>
      <c r="H37" s="34"/>
      <c r="I37" s="34"/>
      <c r="J37" s="34"/>
      <c r="K37" s="34"/>
      <c r="L37" s="43"/>
      <c r="M37" s="43"/>
      <c r="N37" s="43"/>
      <c r="O37" s="43"/>
      <c r="P37" s="34"/>
      <c r="Q37" s="34"/>
      <c r="R37" s="34"/>
      <c r="S37" s="34"/>
      <c r="T37" s="42"/>
      <c r="U37" s="38"/>
      <c r="V37" s="38"/>
      <c r="W37" s="23"/>
    </row>
    <row r="38" spans="2:24" x14ac:dyDescent="0.2">
      <c r="B38" s="22">
        <v>5330</v>
      </c>
      <c r="C38" s="41" t="s">
        <v>40</v>
      </c>
      <c r="D38" s="43">
        <f>20700+4708</f>
        <v>25408</v>
      </c>
      <c r="E38" s="43">
        <v>21900</v>
      </c>
      <c r="F38" s="43">
        <v>14500</v>
      </c>
      <c r="G38" s="43">
        <v>25000</v>
      </c>
      <c r="H38" s="34"/>
      <c r="I38" s="34"/>
      <c r="J38" s="34">
        <v>2480</v>
      </c>
      <c r="K38" s="34"/>
      <c r="L38" s="43">
        <v>108720</v>
      </c>
      <c r="M38" s="43">
        <v>89622</v>
      </c>
      <c r="N38" s="43">
        <v>103339</v>
      </c>
      <c r="O38" s="43">
        <v>88000</v>
      </c>
      <c r="P38" s="34">
        <v>123260</v>
      </c>
      <c r="Q38" s="34">
        <v>133880</v>
      </c>
      <c r="R38" s="34">
        <v>120360</v>
      </c>
      <c r="S38" s="34">
        <v>125000</v>
      </c>
      <c r="T38" s="42"/>
      <c r="U38" s="38"/>
      <c r="V38" s="38"/>
      <c r="W38" s="23"/>
    </row>
    <row r="39" spans="2:24" x14ac:dyDescent="0.2">
      <c r="B39" s="22">
        <v>5410</v>
      </c>
      <c r="C39" s="41" t="s">
        <v>6</v>
      </c>
      <c r="D39" s="43">
        <v>27045</v>
      </c>
      <c r="E39" s="43">
        <v>26439</v>
      </c>
      <c r="F39" s="43">
        <v>32471</v>
      </c>
      <c r="G39" s="43">
        <f>G35*14.1%</f>
        <v>35250</v>
      </c>
      <c r="H39" s="34"/>
      <c r="I39" s="34"/>
      <c r="J39" s="34"/>
      <c r="K39" s="34"/>
      <c r="L39" s="43"/>
      <c r="M39" s="43"/>
      <c r="N39" s="43"/>
      <c r="O39" s="43"/>
      <c r="P39" s="34"/>
      <c r="Q39" s="34"/>
      <c r="R39" s="34"/>
      <c r="S39" s="34"/>
      <c r="T39" s="42"/>
      <c r="U39" s="38"/>
      <c r="V39" s="38"/>
      <c r="W39" s="23"/>
    </row>
    <row r="40" spans="2:24" x14ac:dyDescent="0.2">
      <c r="B40" s="22">
        <v>5411</v>
      </c>
      <c r="C40" s="41" t="s">
        <v>7</v>
      </c>
      <c r="D40" s="43">
        <v>2759</v>
      </c>
      <c r="E40" s="43">
        <v>2697</v>
      </c>
      <c r="F40" s="43">
        <v>2713</v>
      </c>
      <c r="G40" s="43">
        <f>G36*14.1%</f>
        <v>3595.4999999999995</v>
      </c>
      <c r="H40" s="34"/>
      <c r="I40" s="34"/>
      <c r="J40" s="34"/>
      <c r="K40" s="34"/>
      <c r="L40" s="43"/>
      <c r="M40" s="43"/>
      <c r="N40" s="43"/>
      <c r="O40" s="43"/>
      <c r="P40" s="34"/>
      <c r="Q40" s="34"/>
      <c r="R40" s="34"/>
      <c r="S40" s="34"/>
      <c r="T40" s="42"/>
      <c r="U40" s="38"/>
      <c r="V40" s="38"/>
      <c r="W40" s="23"/>
    </row>
    <row r="41" spans="2:24" x14ac:dyDescent="0.2">
      <c r="B41" s="22">
        <v>5500</v>
      </c>
      <c r="C41" s="41" t="s">
        <v>8</v>
      </c>
      <c r="D41" s="43">
        <v>20250</v>
      </c>
      <c r="E41" s="43">
        <v>0</v>
      </c>
      <c r="F41" s="43">
        <v>4350</v>
      </c>
      <c r="G41" s="43"/>
      <c r="H41" s="34"/>
      <c r="I41" s="34">
        <v>4500</v>
      </c>
      <c r="J41" s="34">
        <v>4000</v>
      </c>
      <c r="K41" s="34">
        <v>5000</v>
      </c>
      <c r="L41" s="43">
        <v>3250</v>
      </c>
      <c r="M41" s="43">
        <v>11400</v>
      </c>
      <c r="N41" s="43">
        <v>14250</v>
      </c>
      <c r="O41" s="43">
        <v>12000</v>
      </c>
      <c r="P41" s="34">
        <v>6300</v>
      </c>
      <c r="Q41" s="34">
        <v>16470</v>
      </c>
      <c r="R41" s="34">
        <v>15700</v>
      </c>
      <c r="S41" s="34">
        <v>25000</v>
      </c>
      <c r="T41" s="42"/>
      <c r="U41" s="38"/>
      <c r="V41" s="38"/>
      <c r="W41" s="23"/>
    </row>
    <row r="42" spans="2:24" x14ac:dyDescent="0.2">
      <c r="B42" s="22">
        <v>5550</v>
      </c>
      <c r="C42" s="41" t="s">
        <v>61</v>
      </c>
      <c r="D42" s="43"/>
      <c r="E42" s="43"/>
      <c r="F42" s="43"/>
      <c r="G42" s="43"/>
      <c r="H42" s="34"/>
      <c r="I42" s="34"/>
      <c r="J42" s="34"/>
      <c r="K42" s="34"/>
      <c r="L42" s="43">
        <v>9779</v>
      </c>
      <c r="M42" s="43">
        <v>6610</v>
      </c>
      <c r="N42" s="43">
        <v>10467</v>
      </c>
      <c r="O42" s="43">
        <v>7000</v>
      </c>
      <c r="P42" s="34"/>
      <c r="Q42" s="34"/>
      <c r="R42" s="34">
        <v>1828</v>
      </c>
      <c r="S42" s="34"/>
      <c r="T42" s="42"/>
      <c r="U42" s="38"/>
      <c r="V42" s="38"/>
      <c r="W42" s="23"/>
    </row>
    <row r="43" spans="2:24" x14ac:dyDescent="0.2">
      <c r="B43" s="22">
        <v>5960</v>
      </c>
      <c r="C43" s="41" t="s">
        <v>9</v>
      </c>
      <c r="D43" s="43"/>
      <c r="E43" s="43"/>
      <c r="F43" s="43"/>
      <c r="G43" s="43"/>
      <c r="H43" s="34"/>
      <c r="I43" s="34"/>
      <c r="J43" s="34"/>
      <c r="K43" s="34"/>
      <c r="L43" s="43"/>
      <c r="M43" s="43"/>
      <c r="N43" s="43"/>
      <c r="O43" s="43"/>
      <c r="P43" s="34"/>
      <c r="Q43" s="34"/>
      <c r="R43" s="34"/>
      <c r="S43" s="34"/>
      <c r="T43" s="42"/>
      <c r="U43" s="38"/>
      <c r="V43" s="38"/>
      <c r="W43" s="23"/>
    </row>
    <row r="44" spans="2:24" x14ac:dyDescent="0.2">
      <c r="B44" s="22">
        <v>6000</v>
      </c>
      <c r="C44" s="41" t="s">
        <v>27</v>
      </c>
      <c r="D44" s="43">
        <v>49687</v>
      </c>
      <c r="E44" s="43">
        <v>53064</v>
      </c>
      <c r="F44" s="43">
        <v>61059</v>
      </c>
      <c r="G44" s="43">
        <v>55000</v>
      </c>
      <c r="H44" s="34"/>
      <c r="I44" s="34"/>
      <c r="J44" s="34"/>
      <c r="K44" s="34"/>
      <c r="L44" s="43"/>
      <c r="M44" s="43"/>
      <c r="N44" s="43"/>
      <c r="O44" s="43"/>
      <c r="P44" s="34"/>
      <c r="Q44" s="34"/>
      <c r="R44" s="34"/>
      <c r="S44" s="34"/>
      <c r="T44" s="42"/>
      <c r="U44" s="38"/>
      <c r="V44" s="38"/>
      <c r="W44" s="23"/>
    </row>
    <row r="45" spans="2:24" x14ac:dyDescent="0.2">
      <c r="B45" s="22">
        <v>6100</v>
      </c>
      <c r="C45" s="41" t="s">
        <v>28</v>
      </c>
      <c r="D45" s="43">
        <v>39</v>
      </c>
      <c r="E45" s="43">
        <v>760</v>
      </c>
      <c r="F45" s="43"/>
      <c r="G45" s="43"/>
      <c r="H45" s="34"/>
      <c r="I45" s="34"/>
      <c r="J45" s="34"/>
      <c r="K45" s="34"/>
      <c r="L45" s="43"/>
      <c r="M45" s="43"/>
      <c r="N45" s="43"/>
      <c r="O45" s="43"/>
      <c r="P45" s="34"/>
      <c r="Q45" s="34"/>
      <c r="R45" s="34"/>
      <c r="S45" s="34"/>
      <c r="T45" s="42"/>
      <c r="U45" s="38"/>
      <c r="V45" s="38"/>
      <c r="W45" s="23"/>
    </row>
    <row r="46" spans="2:24" x14ac:dyDescent="0.2">
      <c r="B46" s="22">
        <v>6260</v>
      </c>
      <c r="C46" s="41" t="s">
        <v>41</v>
      </c>
      <c r="D46" s="43">
        <v>4249</v>
      </c>
      <c r="E46" s="43"/>
      <c r="F46" s="43">
        <v>3671</v>
      </c>
      <c r="G46" s="43"/>
      <c r="H46" s="34"/>
      <c r="I46" s="34"/>
      <c r="J46" s="34"/>
      <c r="K46" s="34"/>
      <c r="L46" s="43"/>
      <c r="M46" s="43"/>
      <c r="N46" s="43"/>
      <c r="O46" s="43"/>
      <c r="P46" s="34"/>
      <c r="Q46" s="34"/>
      <c r="R46" s="34"/>
      <c r="S46" s="34"/>
      <c r="T46" s="42"/>
      <c r="U46" s="38"/>
      <c r="V46" s="38"/>
      <c r="W46" s="23"/>
    </row>
    <row r="47" spans="2:24" x14ac:dyDescent="0.2">
      <c r="B47" s="22">
        <v>6301</v>
      </c>
      <c r="C47" s="41" t="s">
        <v>42</v>
      </c>
      <c r="D47" s="43"/>
      <c r="E47" s="43"/>
      <c r="F47" s="43"/>
      <c r="G47" s="43"/>
      <c r="H47" s="34">
        <v>839</v>
      </c>
      <c r="I47" s="34"/>
      <c r="J47" s="34">
        <v>1500</v>
      </c>
      <c r="K47" s="34"/>
      <c r="L47" s="43"/>
      <c r="M47" s="43"/>
      <c r="N47" s="43"/>
      <c r="O47" s="43"/>
      <c r="P47" s="34">
        <v>530</v>
      </c>
      <c r="Q47" s="34"/>
      <c r="R47" s="34">
        <v>370</v>
      </c>
      <c r="S47" s="34">
        <v>2000</v>
      </c>
      <c r="T47" s="42"/>
      <c r="U47" s="38"/>
      <c r="V47" s="38"/>
      <c r="W47" s="23"/>
    </row>
    <row r="48" spans="2:24" x14ac:dyDescent="0.2">
      <c r="B48" s="22">
        <v>6320</v>
      </c>
      <c r="C48" s="41" t="s">
        <v>10</v>
      </c>
      <c r="D48" s="43">
        <v>80397</v>
      </c>
      <c r="E48" s="43">
        <v>62493</v>
      </c>
      <c r="F48" s="43">
        <v>62769</v>
      </c>
      <c r="G48" s="43">
        <v>65000</v>
      </c>
      <c r="H48" s="34"/>
      <c r="I48" s="34"/>
      <c r="J48" s="34"/>
      <c r="K48" s="34"/>
      <c r="L48" s="43"/>
      <c r="M48" s="43"/>
      <c r="N48" s="43"/>
      <c r="O48" s="43"/>
      <c r="P48" s="34"/>
      <c r="Q48" s="34"/>
      <c r="R48" s="34"/>
      <c r="S48" s="34"/>
      <c r="T48" s="42"/>
      <c r="U48" s="38"/>
      <c r="V48" s="38"/>
      <c r="W48" s="23"/>
    </row>
    <row r="49" spans="2:24" x14ac:dyDescent="0.2">
      <c r="B49" s="22">
        <v>6340</v>
      </c>
      <c r="C49" s="41" t="s">
        <v>11</v>
      </c>
      <c r="D49" s="43">
        <v>207109</v>
      </c>
      <c r="E49" s="43">
        <v>171784</v>
      </c>
      <c r="F49" s="43">
        <v>189462</v>
      </c>
      <c r="G49" s="43">
        <v>180000</v>
      </c>
      <c r="H49" s="34"/>
      <c r="I49" s="34"/>
      <c r="J49" s="34"/>
      <c r="K49" s="34"/>
      <c r="L49" s="43"/>
      <c r="M49" s="43"/>
      <c r="N49" s="43"/>
      <c r="O49" s="43"/>
      <c r="P49" s="34"/>
      <c r="Q49" s="34"/>
      <c r="R49" s="34"/>
      <c r="S49" s="34"/>
      <c r="T49" s="42"/>
      <c r="U49" s="38"/>
      <c r="V49" s="38"/>
      <c r="W49" s="23"/>
    </row>
    <row r="50" spans="2:24" x14ac:dyDescent="0.2">
      <c r="B50" s="22">
        <v>6360</v>
      </c>
      <c r="C50" s="41" t="s">
        <v>45</v>
      </c>
      <c r="D50" s="43">
        <v>11063</v>
      </c>
      <c r="E50" s="43">
        <v>14376</v>
      </c>
      <c r="F50" s="43">
        <v>14377</v>
      </c>
      <c r="G50" s="43">
        <v>15000</v>
      </c>
      <c r="H50" s="34"/>
      <c r="I50" s="34"/>
      <c r="J50" s="34"/>
      <c r="K50" s="34"/>
      <c r="L50" s="43"/>
      <c r="M50" s="43"/>
      <c r="N50" s="43"/>
      <c r="O50" s="43"/>
      <c r="P50" s="34"/>
      <c r="Q50" s="34"/>
      <c r="R50" s="34"/>
      <c r="S50" s="34"/>
      <c r="T50" s="42"/>
      <c r="U50" s="38"/>
      <c r="V50" s="38"/>
      <c r="W50" s="23"/>
    </row>
    <row r="51" spans="2:24" x14ac:dyDescent="0.2">
      <c r="B51" s="22">
        <v>6430</v>
      </c>
      <c r="C51" s="41" t="s">
        <v>44</v>
      </c>
      <c r="D51" s="43">
        <v>5517</v>
      </c>
      <c r="E51" s="43">
        <v>4241</v>
      </c>
      <c r="F51" s="43">
        <v>4224</v>
      </c>
      <c r="G51" s="43">
        <v>5000</v>
      </c>
      <c r="H51" s="34"/>
      <c r="I51" s="34"/>
      <c r="J51" s="34"/>
      <c r="K51" s="34"/>
      <c r="L51" s="43"/>
      <c r="M51" s="43"/>
      <c r="N51" s="43"/>
      <c r="O51" s="43"/>
      <c r="P51" s="34"/>
      <c r="Q51" s="34"/>
      <c r="R51" s="34"/>
      <c r="S51" s="34"/>
      <c r="T51" s="42"/>
      <c r="U51" s="38"/>
      <c r="V51" s="38"/>
      <c r="W51" s="23"/>
    </row>
    <row r="52" spans="2:24" x14ac:dyDescent="0.2">
      <c r="B52" s="22">
        <v>6540</v>
      </c>
      <c r="C52" s="41" t="s">
        <v>12</v>
      </c>
      <c r="D52" s="43">
        <v>74399</v>
      </c>
      <c r="E52" s="43">
        <v>109071</v>
      </c>
      <c r="F52" s="43">
        <v>24538</v>
      </c>
      <c r="G52" s="31">
        <v>20000</v>
      </c>
      <c r="H52" s="34"/>
      <c r="I52" s="34"/>
      <c r="J52" s="34"/>
      <c r="K52" s="34"/>
      <c r="L52" s="43"/>
      <c r="M52" s="43"/>
      <c r="N52" s="43"/>
      <c r="O52" s="43"/>
      <c r="P52" s="34"/>
      <c r="Q52" s="34"/>
      <c r="R52" s="34"/>
      <c r="S52" s="34"/>
      <c r="T52" s="42"/>
      <c r="U52" s="38"/>
      <c r="V52" s="38"/>
      <c r="W52" s="23"/>
      <c r="X52" s="51" t="s">
        <v>140</v>
      </c>
    </row>
    <row r="53" spans="2:24" x14ac:dyDescent="0.2">
      <c r="B53" s="22">
        <v>6550</v>
      </c>
      <c r="C53" s="41" t="s">
        <v>13</v>
      </c>
      <c r="D53" s="43"/>
      <c r="E53" s="43"/>
      <c r="F53" s="43">
        <v>36029</v>
      </c>
      <c r="G53" s="31"/>
      <c r="H53" s="34"/>
      <c r="I53" s="34"/>
      <c r="J53" s="34"/>
      <c r="K53" s="34"/>
      <c r="L53" s="43"/>
      <c r="M53" s="43"/>
      <c r="N53" s="43"/>
      <c r="O53" s="43"/>
      <c r="P53" s="34"/>
      <c r="Q53" s="34"/>
      <c r="R53" s="34"/>
      <c r="S53" s="34"/>
      <c r="T53" s="42"/>
      <c r="U53" s="38"/>
      <c r="V53" s="38"/>
      <c r="W53" s="23"/>
      <c r="X53" s="51" t="s">
        <v>139</v>
      </c>
    </row>
    <row r="54" spans="2:24" x14ac:dyDescent="0.2">
      <c r="B54" s="22">
        <v>6560</v>
      </c>
      <c r="C54" s="41" t="s">
        <v>46</v>
      </c>
      <c r="D54" s="43">
        <v>36608</v>
      </c>
      <c r="E54" s="43">
        <v>28428</v>
      </c>
      <c r="F54" s="43">
        <v>44708</v>
      </c>
      <c r="G54" s="31">
        <v>30000</v>
      </c>
      <c r="H54" s="34"/>
      <c r="I54" s="34"/>
      <c r="J54" s="34"/>
      <c r="K54" s="34"/>
      <c r="L54" s="43"/>
      <c r="M54" s="43"/>
      <c r="N54" s="43"/>
      <c r="O54" s="43"/>
      <c r="P54" s="34"/>
      <c r="Q54" s="34"/>
      <c r="R54" s="34"/>
      <c r="S54" s="34"/>
      <c r="T54" s="42"/>
      <c r="U54" s="38"/>
      <c r="V54" s="38"/>
      <c r="W54" s="23"/>
    </row>
    <row r="55" spans="2:24" x14ac:dyDescent="0.2">
      <c r="B55" s="22">
        <v>6580</v>
      </c>
      <c r="C55" s="41" t="s">
        <v>38</v>
      </c>
      <c r="D55" s="43">
        <v>17826</v>
      </c>
      <c r="E55" s="43">
        <v>19513</v>
      </c>
      <c r="F55" s="43"/>
      <c r="G55" s="31"/>
      <c r="H55" s="34">
        <v>7206</v>
      </c>
      <c r="I55" s="34">
        <v>3433</v>
      </c>
      <c r="J55" s="34">
        <v>5615</v>
      </c>
      <c r="K55" s="34">
        <v>10000</v>
      </c>
      <c r="L55" s="43">
        <v>43341</v>
      </c>
      <c r="M55" s="43">
        <v>15633</v>
      </c>
      <c r="N55" s="43">
        <v>54511</v>
      </c>
      <c r="O55" s="43">
        <v>25000</v>
      </c>
      <c r="P55" s="34">
        <v>53661</v>
      </c>
      <c r="Q55" s="34">
        <v>25133</v>
      </c>
      <c r="R55" s="34">
        <v>30382</v>
      </c>
      <c r="S55" s="34">
        <v>30000</v>
      </c>
      <c r="T55" s="42"/>
      <c r="U55" s="38"/>
      <c r="V55" s="38"/>
      <c r="W55" s="23"/>
    </row>
    <row r="56" spans="2:24" x14ac:dyDescent="0.2">
      <c r="B56" s="22">
        <v>6600</v>
      </c>
      <c r="C56" s="41" t="s">
        <v>14</v>
      </c>
      <c r="D56" s="43">
        <v>499616</v>
      </c>
      <c r="E56" s="43">
        <v>6941</v>
      </c>
      <c r="F56" s="43">
        <v>96501</v>
      </c>
      <c r="G56" s="31">
        <v>150000</v>
      </c>
      <c r="H56" s="34"/>
      <c r="I56" s="34"/>
      <c r="J56" s="34"/>
      <c r="K56" s="34"/>
      <c r="L56" s="43"/>
      <c r="M56" s="43"/>
      <c r="N56" s="43"/>
      <c r="O56" s="43"/>
      <c r="P56" s="34"/>
      <c r="Q56" s="34"/>
      <c r="R56" s="34"/>
      <c r="S56" s="34"/>
      <c r="T56" s="42"/>
      <c r="U56" s="38"/>
      <c r="V56" s="38"/>
      <c r="W56" s="23"/>
    </row>
    <row r="57" spans="2:24" x14ac:dyDescent="0.2">
      <c r="B57" s="22">
        <v>6605</v>
      </c>
      <c r="C57" s="41" t="s">
        <v>47</v>
      </c>
      <c r="D57" s="43">
        <v>60611</v>
      </c>
      <c r="E57" s="43">
        <v>66510</v>
      </c>
      <c r="F57" s="43">
        <v>107015</v>
      </c>
      <c r="G57" s="31">
        <v>65000</v>
      </c>
      <c r="H57" s="34"/>
      <c r="I57" s="34"/>
      <c r="J57" s="34"/>
      <c r="K57" s="34"/>
      <c r="L57" s="43"/>
      <c r="M57" s="43"/>
      <c r="N57" s="43"/>
      <c r="O57" s="43"/>
      <c r="P57" s="34"/>
      <c r="Q57" s="34"/>
      <c r="R57" s="34"/>
      <c r="S57" s="34"/>
      <c r="T57" s="42"/>
      <c r="U57" s="38"/>
      <c r="V57" s="38"/>
      <c r="W57" s="23"/>
    </row>
    <row r="58" spans="2:24" x14ac:dyDescent="0.2">
      <c r="B58" s="22">
        <v>6620</v>
      </c>
      <c r="C58" s="41" t="s">
        <v>15</v>
      </c>
      <c r="D58" s="43">
        <v>137147</v>
      </c>
      <c r="E58" s="43">
        <v>11447</v>
      </c>
      <c r="F58" s="43">
        <v>12657</v>
      </c>
      <c r="G58" s="31">
        <v>50000</v>
      </c>
      <c r="H58" s="34"/>
      <c r="I58" s="34"/>
      <c r="J58" s="34"/>
      <c r="K58" s="34"/>
      <c r="L58" s="43"/>
      <c r="M58" s="43">
        <v>1400</v>
      </c>
      <c r="N58" s="43"/>
      <c r="O58" s="43">
        <v>2000</v>
      </c>
      <c r="P58" s="34"/>
      <c r="Q58" s="34"/>
      <c r="R58" s="34"/>
      <c r="S58" s="34"/>
      <c r="T58" s="42"/>
      <c r="U58" s="38"/>
      <c r="V58" s="38"/>
      <c r="W58" s="23"/>
    </row>
    <row r="59" spans="2:24" x14ac:dyDescent="0.2">
      <c r="B59" s="22">
        <v>6630</v>
      </c>
      <c r="C59" s="41" t="s">
        <v>48</v>
      </c>
      <c r="D59" s="43">
        <v>27179</v>
      </c>
      <c r="E59" s="43">
        <v>141879</v>
      </c>
      <c r="F59" s="43">
        <v>156053</v>
      </c>
      <c r="G59" s="31">
        <v>400000</v>
      </c>
      <c r="H59" s="34"/>
      <c r="I59" s="34"/>
      <c r="J59" s="34"/>
      <c r="K59" s="34"/>
      <c r="L59" s="43"/>
      <c r="M59" s="43"/>
      <c r="N59" s="43"/>
      <c r="O59" s="43"/>
      <c r="P59" s="34"/>
      <c r="Q59" s="34"/>
      <c r="R59" s="34"/>
      <c r="S59" s="34"/>
      <c r="T59" s="42"/>
      <c r="U59" s="38"/>
      <c r="V59" s="38"/>
      <c r="W59" s="23"/>
      <c r="X59" s="51" t="s">
        <v>125</v>
      </c>
    </row>
    <row r="60" spans="2:24" x14ac:dyDescent="0.2">
      <c r="B60" s="22">
        <v>6670</v>
      </c>
      <c r="C60" s="41" t="s">
        <v>43</v>
      </c>
      <c r="D60" s="43">
        <v>407136</v>
      </c>
      <c r="E60" s="43">
        <v>331099</v>
      </c>
      <c r="F60" s="43">
        <v>353534</v>
      </c>
      <c r="G60" s="43">
        <v>350000</v>
      </c>
      <c r="H60" s="34"/>
      <c r="I60" s="34"/>
      <c r="J60" s="34"/>
      <c r="K60" s="34"/>
      <c r="L60" s="43"/>
      <c r="M60" s="43"/>
      <c r="N60" s="43"/>
      <c r="O60" s="43"/>
      <c r="P60" s="34"/>
      <c r="Q60" s="34"/>
      <c r="R60" s="34"/>
      <c r="S60" s="34"/>
      <c r="T60" s="42"/>
      <c r="U60" s="38"/>
      <c r="V60" s="38"/>
      <c r="W60" s="23"/>
    </row>
    <row r="61" spans="2:24" x14ac:dyDescent="0.2">
      <c r="B61" s="22">
        <v>6730</v>
      </c>
      <c r="C61" s="41" t="s">
        <v>66</v>
      </c>
      <c r="D61" s="43"/>
      <c r="E61" s="43"/>
      <c r="F61" s="43"/>
      <c r="G61" s="43"/>
      <c r="H61" s="34"/>
      <c r="I61" s="34"/>
      <c r="J61" s="34"/>
      <c r="K61" s="34"/>
      <c r="L61" s="43"/>
      <c r="M61" s="43"/>
      <c r="N61" s="43"/>
      <c r="O61" s="43"/>
      <c r="P61" s="34"/>
      <c r="Q61" s="34"/>
      <c r="R61" s="34"/>
      <c r="S61" s="34"/>
      <c r="T61" s="42"/>
      <c r="U61" s="38"/>
      <c r="V61" s="38"/>
      <c r="W61" s="23"/>
    </row>
    <row r="62" spans="2:24" x14ac:dyDescent="0.2">
      <c r="B62" s="22">
        <v>6740</v>
      </c>
      <c r="C62" s="41" t="s">
        <v>73</v>
      </c>
      <c r="D62" s="43"/>
      <c r="E62" s="43"/>
      <c r="F62" s="43"/>
      <c r="G62" s="43"/>
      <c r="H62" s="34"/>
      <c r="I62" s="34"/>
      <c r="J62" s="34"/>
      <c r="K62" s="34"/>
      <c r="L62" s="43">
        <v>52241</v>
      </c>
      <c r="M62" s="43">
        <v>48256</v>
      </c>
      <c r="N62" s="43">
        <v>47248</v>
      </c>
      <c r="O62" s="43">
        <v>45000</v>
      </c>
      <c r="P62" s="34">
        <v>56500</v>
      </c>
      <c r="Q62" s="34">
        <v>71775</v>
      </c>
      <c r="R62" s="34">
        <v>69321</v>
      </c>
      <c r="S62" s="34">
        <v>75000</v>
      </c>
      <c r="T62" s="42"/>
      <c r="U62" s="38"/>
      <c r="V62" s="38"/>
      <c r="W62" s="23"/>
    </row>
    <row r="63" spans="2:24" x14ac:dyDescent="0.2">
      <c r="B63" s="22">
        <v>6790</v>
      </c>
      <c r="C63" s="41" t="s">
        <v>141</v>
      </c>
      <c r="D63" s="43">
        <v>2550</v>
      </c>
      <c r="E63" s="43"/>
      <c r="F63" s="43">
        <v>2000</v>
      </c>
      <c r="G63" s="43"/>
      <c r="H63" s="34"/>
      <c r="I63" s="34"/>
      <c r="J63" s="34">
        <v>6000</v>
      </c>
      <c r="K63" s="34"/>
      <c r="L63" s="43"/>
      <c r="M63" s="43"/>
      <c r="N63" s="43"/>
      <c r="O63" s="43"/>
      <c r="P63" s="34"/>
      <c r="Q63" s="34"/>
      <c r="R63" s="34"/>
      <c r="S63" s="34"/>
      <c r="T63" s="42"/>
      <c r="U63" s="38"/>
      <c r="V63" s="38"/>
      <c r="W63" s="23"/>
    </row>
    <row r="64" spans="2:24" x14ac:dyDescent="0.2">
      <c r="B64" s="22">
        <v>6800</v>
      </c>
      <c r="C64" s="41" t="s">
        <v>16</v>
      </c>
      <c r="D64" s="43">
        <v>11382</v>
      </c>
      <c r="E64" s="43">
        <v>1926</v>
      </c>
      <c r="F64" s="43">
        <v>3857</v>
      </c>
      <c r="G64" s="43">
        <v>5000</v>
      </c>
      <c r="H64" s="34"/>
      <c r="I64" s="34"/>
      <c r="J64" s="34"/>
      <c r="K64" s="34"/>
      <c r="L64" s="43">
        <v>273</v>
      </c>
      <c r="M64" s="43">
        <v>2530</v>
      </c>
      <c r="N64" s="43">
        <v>449</v>
      </c>
      <c r="O64" s="43">
        <v>2000</v>
      </c>
      <c r="P64" s="34"/>
      <c r="Q64" s="34"/>
      <c r="R64" s="34"/>
      <c r="S64" s="34"/>
      <c r="T64" s="42"/>
      <c r="U64" s="38"/>
      <c r="V64" s="38"/>
      <c r="W64" s="23"/>
    </row>
    <row r="65" spans="2:23" x14ac:dyDescent="0.2">
      <c r="B65" s="22">
        <v>6810</v>
      </c>
      <c r="C65" s="41" t="s">
        <v>17</v>
      </c>
      <c r="D65" s="43">
        <v>28111</v>
      </c>
      <c r="E65" s="43">
        <v>26590</v>
      </c>
      <c r="F65" s="43">
        <v>31484</v>
      </c>
      <c r="G65" s="43">
        <v>30000</v>
      </c>
      <c r="H65" s="34"/>
      <c r="I65" s="34"/>
      <c r="J65" s="34"/>
      <c r="K65" s="34"/>
      <c r="L65" s="43">
        <v>315</v>
      </c>
      <c r="M65" s="43"/>
      <c r="N65" s="43"/>
      <c r="O65" s="43"/>
      <c r="P65" s="34"/>
      <c r="Q65" s="34"/>
      <c r="R65" s="34"/>
      <c r="S65" s="34"/>
      <c r="T65" s="42"/>
      <c r="U65" s="38"/>
      <c r="V65" s="38"/>
      <c r="W65" s="23"/>
    </row>
    <row r="66" spans="2:23" x14ac:dyDescent="0.2">
      <c r="B66" s="22">
        <v>6815</v>
      </c>
      <c r="C66" s="41" t="s">
        <v>67</v>
      </c>
      <c r="D66" s="43">
        <v>23210</v>
      </c>
      <c r="E66" s="43">
        <v>30003</v>
      </c>
      <c r="F66" s="43">
        <v>3938</v>
      </c>
      <c r="G66" s="43">
        <v>30000</v>
      </c>
      <c r="H66" s="34"/>
      <c r="I66" s="34"/>
      <c r="J66" s="34"/>
      <c r="K66" s="34"/>
      <c r="L66" s="43"/>
      <c r="M66" s="43"/>
      <c r="N66" s="43"/>
      <c r="O66" s="43"/>
      <c r="P66" s="34"/>
      <c r="Q66" s="34"/>
      <c r="R66" s="34">
        <v>1650</v>
      </c>
      <c r="S66" s="34"/>
      <c r="T66" s="42"/>
      <c r="U66" s="38"/>
      <c r="V66" s="38"/>
      <c r="W66" s="23"/>
    </row>
    <row r="67" spans="2:23" x14ac:dyDescent="0.2">
      <c r="B67" s="22">
        <v>6820</v>
      </c>
      <c r="C67" s="41" t="s">
        <v>68</v>
      </c>
      <c r="D67" s="43"/>
      <c r="E67" s="43"/>
      <c r="F67" s="43"/>
      <c r="G67" s="43"/>
      <c r="H67" s="34"/>
      <c r="I67" s="34"/>
      <c r="J67" s="34"/>
      <c r="K67" s="34"/>
      <c r="L67" s="43">
        <v>1813</v>
      </c>
      <c r="M67" s="43">
        <v>2806</v>
      </c>
      <c r="N67" s="43">
        <v>2581</v>
      </c>
      <c r="O67" s="43">
        <v>3000</v>
      </c>
      <c r="P67" s="34"/>
      <c r="Q67" s="34"/>
      <c r="R67" s="34"/>
      <c r="S67" s="34"/>
      <c r="T67" s="42"/>
      <c r="U67" s="38"/>
      <c r="V67" s="38"/>
      <c r="W67" s="23"/>
    </row>
    <row r="68" spans="2:23" x14ac:dyDescent="0.2">
      <c r="B68" s="22">
        <v>6860</v>
      </c>
      <c r="C68" s="41" t="s">
        <v>18</v>
      </c>
      <c r="D68" s="43">
        <v>9453</v>
      </c>
      <c r="E68" s="43">
        <v>16180</v>
      </c>
      <c r="F68" s="43">
        <v>5185</v>
      </c>
      <c r="G68" s="43">
        <v>20000</v>
      </c>
      <c r="H68" s="34"/>
      <c r="I68" s="34"/>
      <c r="J68" s="34"/>
      <c r="K68" s="34"/>
      <c r="L68" s="43">
        <v>363</v>
      </c>
      <c r="M68" s="43">
        <v>1006</v>
      </c>
      <c r="N68" s="43">
        <v>4655</v>
      </c>
      <c r="O68" s="43">
        <v>8000</v>
      </c>
      <c r="P68" s="34">
        <v>3554</v>
      </c>
      <c r="Q68" s="34">
        <v>3329</v>
      </c>
      <c r="R68" s="34">
        <v>2940</v>
      </c>
      <c r="S68" s="34">
        <v>6000</v>
      </c>
      <c r="T68" s="42"/>
      <c r="U68" s="38"/>
      <c r="V68" s="38"/>
      <c r="W68" s="23"/>
    </row>
    <row r="69" spans="2:23" x14ac:dyDescent="0.2">
      <c r="B69" s="22">
        <v>6880</v>
      </c>
      <c r="C69" s="41" t="s">
        <v>74</v>
      </c>
      <c r="D69" s="43"/>
      <c r="E69" s="43"/>
      <c r="F69" s="43"/>
      <c r="G69" s="43"/>
      <c r="H69" s="34"/>
      <c r="I69" s="34"/>
      <c r="J69" s="34"/>
      <c r="K69" s="34"/>
      <c r="L69" s="43"/>
      <c r="M69" s="43"/>
      <c r="N69" s="43"/>
      <c r="O69" s="43"/>
      <c r="P69" s="34"/>
      <c r="Q69" s="34"/>
      <c r="R69" s="34"/>
      <c r="S69" s="34"/>
      <c r="T69" s="42"/>
      <c r="U69" s="38"/>
      <c r="V69" s="38"/>
      <c r="W69" s="23"/>
    </row>
    <row r="70" spans="2:23" x14ac:dyDescent="0.2">
      <c r="B70" s="22">
        <v>6900</v>
      </c>
      <c r="C70" s="41" t="s">
        <v>30</v>
      </c>
      <c r="D70" s="43">
        <v>17012</v>
      </c>
      <c r="E70" s="43">
        <v>22607</v>
      </c>
      <c r="F70" s="43">
        <v>21056</v>
      </c>
      <c r="G70" s="43">
        <v>30000</v>
      </c>
      <c r="H70" s="34"/>
      <c r="I70" s="34"/>
      <c r="J70" s="34"/>
      <c r="K70" s="34"/>
      <c r="L70" s="43"/>
      <c r="M70" s="43"/>
      <c r="N70" s="43"/>
      <c r="O70" s="43"/>
      <c r="P70" s="34"/>
      <c r="Q70" s="34"/>
      <c r="R70" s="34"/>
      <c r="S70" s="34"/>
      <c r="T70" s="42"/>
      <c r="U70" s="38"/>
      <c r="V70" s="38"/>
      <c r="W70" s="23"/>
    </row>
    <row r="71" spans="2:23" x14ac:dyDescent="0.2">
      <c r="B71" s="22">
        <v>6940</v>
      </c>
      <c r="C71" s="41" t="s">
        <v>19</v>
      </c>
      <c r="D71" s="43">
        <v>2091</v>
      </c>
      <c r="E71" s="43">
        <v>3317</v>
      </c>
      <c r="F71" s="43">
        <f>3313-33</f>
        <v>3280</v>
      </c>
      <c r="G71" s="43">
        <v>5000</v>
      </c>
      <c r="H71" s="34"/>
      <c r="I71" s="34"/>
      <c r="J71" s="34"/>
      <c r="K71" s="34"/>
      <c r="L71" s="43"/>
      <c r="M71" s="43"/>
      <c r="N71" s="43">
        <v>33</v>
      </c>
      <c r="O71" s="43"/>
      <c r="P71" s="34"/>
      <c r="Q71" s="34"/>
      <c r="R71" s="34"/>
      <c r="S71" s="34"/>
      <c r="T71" s="42"/>
      <c r="U71" s="38"/>
      <c r="V71" s="38"/>
      <c r="W71" s="23"/>
    </row>
    <row r="72" spans="2:23" x14ac:dyDescent="0.2">
      <c r="B72" s="22">
        <v>7140</v>
      </c>
      <c r="C72" s="41" t="s">
        <v>49</v>
      </c>
      <c r="D72" s="43">
        <v>224</v>
      </c>
      <c r="E72" s="43"/>
      <c r="F72" s="43"/>
      <c r="G72" s="43"/>
      <c r="H72" s="34"/>
      <c r="I72" s="34"/>
      <c r="J72" s="34"/>
      <c r="K72" s="34"/>
      <c r="L72" s="43">
        <v>1440</v>
      </c>
      <c r="M72" s="43">
        <v>4260</v>
      </c>
      <c r="N72" s="43"/>
      <c r="O72" s="43">
        <v>4000</v>
      </c>
      <c r="P72" s="34"/>
      <c r="Q72" s="34"/>
      <c r="R72" s="34"/>
      <c r="S72" s="34"/>
      <c r="T72" s="42"/>
      <c r="U72" s="38"/>
      <c r="V72" s="38"/>
      <c r="W72" s="23"/>
    </row>
    <row r="73" spans="2:23" x14ac:dyDescent="0.2">
      <c r="B73" s="22">
        <v>7141</v>
      </c>
      <c r="C73" s="41" t="s">
        <v>80</v>
      </c>
      <c r="D73" s="43"/>
      <c r="E73" s="43"/>
      <c r="F73" s="43"/>
      <c r="G73" s="43"/>
      <c r="H73" s="34"/>
      <c r="I73" s="34"/>
      <c r="J73" s="34"/>
      <c r="K73" s="34"/>
      <c r="L73" s="43">
        <v>45660</v>
      </c>
      <c r="M73" s="43">
        <v>22000</v>
      </c>
      <c r="N73" s="43">
        <v>30796</v>
      </c>
      <c r="O73" s="43">
        <v>22000</v>
      </c>
      <c r="P73" s="34">
        <v>4966</v>
      </c>
      <c r="Q73" s="34"/>
      <c r="R73" s="34">
        <v>10466</v>
      </c>
      <c r="S73" s="34"/>
      <c r="T73" s="42"/>
      <c r="U73" s="38"/>
      <c r="V73" s="38"/>
      <c r="W73" s="23"/>
    </row>
    <row r="74" spans="2:23" x14ac:dyDescent="0.2">
      <c r="B74" s="22">
        <v>7160</v>
      </c>
      <c r="C74" s="41" t="s">
        <v>20</v>
      </c>
      <c r="D74" s="43">
        <v>1866</v>
      </c>
      <c r="E74" s="43"/>
      <c r="F74" s="43">
        <v>427</v>
      </c>
      <c r="G74" s="43"/>
      <c r="H74" s="34"/>
      <c r="I74" s="34"/>
      <c r="J74" s="34"/>
      <c r="K74" s="34"/>
      <c r="L74" s="43">
        <v>92690</v>
      </c>
      <c r="M74" s="43">
        <v>109410</v>
      </c>
      <c r="N74" s="43">
        <v>112350</v>
      </c>
      <c r="O74" s="43">
        <v>110000</v>
      </c>
      <c r="P74" s="34">
        <v>525</v>
      </c>
      <c r="Q74" s="34"/>
      <c r="R74" s="34"/>
      <c r="S74" s="34"/>
      <c r="T74" s="42"/>
      <c r="U74" s="38"/>
      <c r="V74" s="38"/>
      <c r="W74" s="23"/>
    </row>
    <row r="75" spans="2:23" x14ac:dyDescent="0.2">
      <c r="B75" s="22">
        <v>7320</v>
      </c>
      <c r="C75" s="41" t="s">
        <v>50</v>
      </c>
      <c r="D75" s="43">
        <v>6014</v>
      </c>
      <c r="E75" s="43">
        <v>1292</v>
      </c>
      <c r="F75" s="43">
        <v>1292</v>
      </c>
      <c r="G75" s="43">
        <v>1500</v>
      </c>
      <c r="H75" s="34">
        <v>2775</v>
      </c>
      <c r="I75" s="34">
        <v>4560</v>
      </c>
      <c r="J75" s="34"/>
      <c r="K75" s="34">
        <v>5000</v>
      </c>
      <c r="L75" s="43"/>
      <c r="M75" s="43"/>
      <c r="N75" s="43"/>
      <c r="O75" s="43"/>
      <c r="P75" s="34"/>
      <c r="Q75" s="34"/>
      <c r="R75" s="34"/>
      <c r="S75" s="34"/>
      <c r="T75" s="42"/>
      <c r="U75" s="38"/>
      <c r="V75" s="38"/>
      <c r="W75" s="23"/>
    </row>
    <row r="76" spans="2:23" x14ac:dyDescent="0.2">
      <c r="B76" s="22">
        <v>7410</v>
      </c>
      <c r="C76" s="41" t="s">
        <v>69</v>
      </c>
      <c r="D76" s="43">
        <v>2500</v>
      </c>
      <c r="E76" s="43">
        <v>2500</v>
      </c>
      <c r="F76" s="43">
        <v>3830</v>
      </c>
      <c r="G76" s="43">
        <v>2500</v>
      </c>
      <c r="H76" s="34">
        <v>5280</v>
      </c>
      <c r="I76" s="34"/>
      <c r="J76" s="34"/>
      <c r="K76" s="34"/>
      <c r="L76" s="43">
        <v>2500</v>
      </c>
      <c r="M76" s="43">
        <v>2400</v>
      </c>
      <c r="N76" s="43">
        <v>3500</v>
      </c>
      <c r="O76" s="43">
        <v>2400</v>
      </c>
      <c r="P76" s="34">
        <v>7700</v>
      </c>
      <c r="Q76" s="34"/>
      <c r="R76" s="34"/>
      <c r="S76" s="34"/>
      <c r="T76" s="42"/>
      <c r="U76" s="38"/>
      <c r="V76" s="38"/>
      <c r="W76" s="23"/>
    </row>
    <row r="77" spans="2:23" x14ac:dyDescent="0.2">
      <c r="B77" s="22">
        <v>7411</v>
      </c>
      <c r="C77" s="41" t="s">
        <v>75</v>
      </c>
      <c r="D77" s="43"/>
      <c r="E77" s="43"/>
      <c r="F77" s="43"/>
      <c r="G77" s="43"/>
      <c r="H77" s="34"/>
      <c r="I77" s="34"/>
      <c r="J77" s="34"/>
      <c r="K77" s="34"/>
      <c r="L77" s="43">
        <v>82200</v>
      </c>
      <c r="M77" s="43">
        <v>85550</v>
      </c>
      <c r="N77" s="43">
        <v>82500</v>
      </c>
      <c r="O77" s="43">
        <v>80000</v>
      </c>
      <c r="P77" s="34">
        <v>33175</v>
      </c>
      <c r="Q77" s="34">
        <v>47370</v>
      </c>
      <c r="R77" s="34">
        <v>43930</v>
      </c>
      <c r="S77" s="34">
        <v>46000</v>
      </c>
      <c r="T77" s="42"/>
      <c r="U77" s="38"/>
      <c r="V77" s="38"/>
      <c r="W77" s="23"/>
    </row>
    <row r="78" spans="2:23" x14ac:dyDescent="0.2">
      <c r="B78" s="22">
        <v>7412</v>
      </c>
      <c r="C78" s="41" t="s">
        <v>76</v>
      </c>
      <c r="D78" s="43"/>
      <c r="E78" s="43"/>
      <c r="F78" s="43"/>
      <c r="G78" s="43"/>
      <c r="H78" s="34"/>
      <c r="I78" s="34"/>
      <c r="J78" s="34"/>
      <c r="K78" s="34"/>
      <c r="L78" s="43">
        <v>39199</v>
      </c>
      <c r="M78" s="43">
        <v>62874</v>
      </c>
      <c r="N78" s="43">
        <v>39664</v>
      </c>
      <c r="O78" s="43">
        <v>60000</v>
      </c>
      <c r="P78" s="34">
        <v>31500</v>
      </c>
      <c r="Q78" s="34">
        <v>24910</v>
      </c>
      <c r="R78" s="34">
        <v>23530</v>
      </c>
      <c r="S78" s="34">
        <v>25000</v>
      </c>
      <c r="T78" s="42"/>
      <c r="U78" s="38"/>
      <c r="V78" s="38"/>
      <c r="W78" s="23"/>
    </row>
    <row r="79" spans="2:23" x14ac:dyDescent="0.2">
      <c r="B79" s="22">
        <v>7415</v>
      </c>
      <c r="C79" s="41" t="s">
        <v>70</v>
      </c>
      <c r="D79" s="43"/>
      <c r="E79" s="43"/>
      <c r="F79" s="43"/>
      <c r="G79" s="43"/>
      <c r="H79" s="34">
        <v>1800</v>
      </c>
      <c r="I79" s="34"/>
      <c r="J79" s="34">
        <v>2350</v>
      </c>
      <c r="K79" s="34"/>
      <c r="L79" s="43">
        <v>21100</v>
      </c>
      <c r="M79" s="43">
        <v>24927</v>
      </c>
      <c r="N79" s="43">
        <v>18200</v>
      </c>
      <c r="O79" s="43">
        <v>23000</v>
      </c>
      <c r="P79" s="34">
        <v>14650</v>
      </c>
      <c r="Q79" s="34">
        <v>13000</v>
      </c>
      <c r="R79" s="34">
        <v>9245</v>
      </c>
      <c r="S79" s="34">
        <v>15000</v>
      </c>
      <c r="T79" s="42"/>
      <c r="U79" s="38"/>
      <c r="V79" s="38"/>
      <c r="W79" s="23"/>
    </row>
    <row r="80" spans="2:23" x14ac:dyDescent="0.2">
      <c r="B80" s="22">
        <v>7420</v>
      </c>
      <c r="C80" s="41" t="s">
        <v>77</v>
      </c>
      <c r="D80" s="43">
        <v>11417</v>
      </c>
      <c r="E80" s="43">
        <v>3075</v>
      </c>
      <c r="F80" s="43">
        <v>2930</v>
      </c>
      <c r="G80" s="43">
        <v>3000</v>
      </c>
      <c r="H80" s="34"/>
      <c r="I80" s="34"/>
      <c r="J80" s="34">
        <v>690</v>
      </c>
      <c r="K80" s="34"/>
      <c r="L80" s="43"/>
      <c r="M80" s="43"/>
      <c r="N80" s="43">
        <v>3245</v>
      </c>
      <c r="O80" s="43"/>
      <c r="P80" s="34"/>
      <c r="Q80" s="34"/>
      <c r="R80" s="34"/>
      <c r="S80" s="34"/>
      <c r="T80" s="42"/>
      <c r="U80" s="38"/>
      <c r="V80" s="38"/>
      <c r="W80" s="23"/>
    </row>
    <row r="81" spans="2:24" x14ac:dyDescent="0.2">
      <c r="B81" s="22">
        <v>7425</v>
      </c>
      <c r="C81" s="41" t="s">
        <v>78</v>
      </c>
      <c r="D81" s="43">
        <v>8986</v>
      </c>
      <c r="E81" s="43">
        <v>3044</v>
      </c>
      <c r="F81" s="43">
        <v>4602</v>
      </c>
      <c r="G81" s="43">
        <v>3000</v>
      </c>
      <c r="H81" s="34"/>
      <c r="I81" s="34"/>
      <c r="J81" s="34"/>
      <c r="K81" s="34"/>
      <c r="L81" s="43"/>
      <c r="M81" s="43"/>
      <c r="N81" s="43"/>
      <c r="O81" s="43"/>
      <c r="P81" s="34">
        <v>7806</v>
      </c>
      <c r="Q81" s="34">
        <v>5122</v>
      </c>
      <c r="R81" s="34">
        <v>11000</v>
      </c>
      <c r="S81" s="34">
        <v>6000</v>
      </c>
      <c r="T81" s="42"/>
      <c r="U81" s="38"/>
      <c r="V81" s="38"/>
      <c r="W81" s="23"/>
      <c r="X81" s="51" t="s">
        <v>117</v>
      </c>
    </row>
    <row r="82" spans="2:24" x14ac:dyDescent="0.2">
      <c r="B82" s="22">
        <v>7430</v>
      </c>
      <c r="C82" s="41" t="s">
        <v>51</v>
      </c>
      <c r="D82" s="43">
        <v>3794</v>
      </c>
      <c r="E82" s="43">
        <v>11822</v>
      </c>
      <c r="F82" s="43">
        <v>5426</v>
      </c>
      <c r="G82" s="43">
        <v>12000</v>
      </c>
      <c r="H82" s="34">
        <v>4156</v>
      </c>
      <c r="I82" s="34">
        <v>3235</v>
      </c>
      <c r="J82" s="34">
        <v>1468</v>
      </c>
      <c r="K82" s="34">
        <v>5000</v>
      </c>
      <c r="L82" s="43">
        <v>2385</v>
      </c>
      <c r="M82" s="43">
        <v>15062</v>
      </c>
      <c r="N82" s="43">
        <v>12227</v>
      </c>
      <c r="O82" s="43">
        <v>15000</v>
      </c>
      <c r="P82" s="34"/>
      <c r="Q82" s="34">
        <v>187</v>
      </c>
      <c r="R82" s="34">
        <v>17114</v>
      </c>
      <c r="S82" s="34">
        <v>13000</v>
      </c>
      <c r="T82" s="42"/>
      <c r="U82" s="38"/>
      <c r="V82" s="38"/>
      <c r="W82" s="23"/>
      <c r="X82" s="51" t="s">
        <v>117</v>
      </c>
    </row>
    <row r="83" spans="2:24" x14ac:dyDescent="0.2">
      <c r="B83" s="22">
        <v>7431</v>
      </c>
      <c r="C83" s="41" t="s">
        <v>52</v>
      </c>
      <c r="D83" s="43"/>
      <c r="E83" s="43"/>
      <c r="F83" s="43"/>
      <c r="G83" s="43"/>
      <c r="H83" s="34"/>
      <c r="I83" s="34"/>
      <c r="J83" s="34"/>
      <c r="K83" s="34"/>
      <c r="L83" s="43">
        <v>8473</v>
      </c>
      <c r="M83" s="43">
        <v>4903</v>
      </c>
      <c r="N83" s="43">
        <v>6727</v>
      </c>
      <c r="O83" s="43">
        <v>5000</v>
      </c>
      <c r="P83" s="34">
        <v>7491</v>
      </c>
      <c r="Q83" s="34">
        <v>8862</v>
      </c>
      <c r="R83" s="34">
        <v>12362</v>
      </c>
      <c r="S83" s="34">
        <v>9000</v>
      </c>
      <c r="T83" s="42"/>
      <c r="U83" s="38"/>
      <c r="V83" s="38"/>
      <c r="W83" s="23"/>
    </row>
    <row r="84" spans="2:24" x14ac:dyDescent="0.2">
      <c r="B84" s="22">
        <v>7450</v>
      </c>
      <c r="C84" s="41" t="s">
        <v>54</v>
      </c>
      <c r="D84" s="43"/>
      <c r="E84" s="43"/>
      <c r="F84" s="43"/>
      <c r="G84" s="43"/>
      <c r="H84" s="34"/>
      <c r="I84" s="34"/>
      <c r="J84" s="34"/>
      <c r="K84" s="34"/>
      <c r="L84" s="43"/>
      <c r="M84" s="43"/>
      <c r="N84" s="43"/>
      <c r="O84" s="43"/>
      <c r="P84" s="34"/>
      <c r="Q84" s="34">
        <v>12454</v>
      </c>
      <c r="R84" s="34"/>
      <c r="S84" s="63"/>
      <c r="T84" s="42"/>
      <c r="U84" s="38"/>
      <c r="V84" s="38"/>
      <c r="W84" s="23"/>
    </row>
    <row r="85" spans="2:24" x14ac:dyDescent="0.2">
      <c r="B85" s="22">
        <v>7451</v>
      </c>
      <c r="C85" s="41" t="s">
        <v>71</v>
      </c>
      <c r="D85" s="43"/>
      <c r="E85" s="43">
        <v>1060</v>
      </c>
      <c r="F85" s="43"/>
      <c r="G85" s="43"/>
      <c r="H85" s="34"/>
      <c r="I85" s="34"/>
      <c r="J85" s="34"/>
      <c r="K85" s="34"/>
      <c r="L85" s="43">
        <v>15500</v>
      </c>
      <c r="M85" s="43">
        <v>4700</v>
      </c>
      <c r="N85" s="43">
        <v>35900</v>
      </c>
      <c r="O85" s="43">
        <v>5000</v>
      </c>
      <c r="P85" s="34">
        <v>47620</v>
      </c>
      <c r="Q85" s="34">
        <v>25210</v>
      </c>
      <c r="R85" s="34">
        <v>21068</v>
      </c>
      <c r="S85" s="34">
        <v>25000</v>
      </c>
      <c r="T85" s="42"/>
      <c r="U85" s="38"/>
      <c r="V85" s="38"/>
      <c r="W85" s="23"/>
    </row>
    <row r="86" spans="2:24" x14ac:dyDescent="0.2">
      <c r="B86" s="22">
        <v>7480</v>
      </c>
      <c r="C86" s="41" t="s">
        <v>60</v>
      </c>
      <c r="D86" s="43"/>
      <c r="E86" s="43"/>
      <c r="F86" s="43"/>
      <c r="G86" s="43"/>
      <c r="H86" s="34"/>
      <c r="I86" s="34"/>
      <c r="J86" s="34"/>
      <c r="K86" s="34"/>
      <c r="L86" s="43">
        <v>1000</v>
      </c>
      <c r="M86" s="43"/>
      <c r="N86" s="43">
        <v>515</v>
      </c>
      <c r="O86" s="43"/>
      <c r="P86" s="34">
        <v>9000</v>
      </c>
      <c r="Q86" s="34">
        <v>6500</v>
      </c>
      <c r="R86" s="34">
        <v>2400</v>
      </c>
      <c r="S86" s="34">
        <v>6000</v>
      </c>
      <c r="T86" s="42"/>
      <c r="U86" s="38"/>
      <c r="V86" s="38"/>
      <c r="W86" s="23"/>
    </row>
    <row r="87" spans="2:24" x14ac:dyDescent="0.2">
      <c r="B87" s="22">
        <v>7500</v>
      </c>
      <c r="C87" s="41" t="s">
        <v>21</v>
      </c>
      <c r="D87" s="43">
        <v>56616</v>
      </c>
      <c r="E87" s="43">
        <v>64134</v>
      </c>
      <c r="F87" s="43">
        <v>68336</v>
      </c>
      <c r="G87" s="43">
        <v>65000</v>
      </c>
      <c r="H87" s="34"/>
      <c r="I87" s="34"/>
      <c r="J87" s="34"/>
      <c r="K87" s="34"/>
      <c r="L87" s="43"/>
      <c r="M87" s="43"/>
      <c r="N87" s="43"/>
      <c r="O87" s="43"/>
      <c r="P87" s="34"/>
      <c r="Q87" s="34"/>
      <c r="R87" s="34"/>
      <c r="S87" s="34"/>
      <c r="T87" s="42"/>
      <c r="U87" s="38"/>
      <c r="V87" s="38"/>
      <c r="W87" s="23"/>
    </row>
    <row r="88" spans="2:24" x14ac:dyDescent="0.2">
      <c r="B88" s="22">
        <v>7510</v>
      </c>
      <c r="C88" s="41" t="s">
        <v>64</v>
      </c>
      <c r="D88" s="43"/>
      <c r="E88" s="43"/>
      <c r="F88" s="43"/>
      <c r="G88" s="43"/>
      <c r="H88" s="34"/>
      <c r="I88" s="34"/>
      <c r="J88" s="34"/>
      <c r="K88" s="34"/>
      <c r="L88" s="43"/>
      <c r="M88" s="43"/>
      <c r="N88" s="43"/>
      <c r="O88" s="43"/>
      <c r="P88" s="34">
        <v>38150</v>
      </c>
      <c r="Q88" s="34">
        <v>42200</v>
      </c>
      <c r="R88" s="34">
        <v>39400</v>
      </c>
      <c r="S88" s="34">
        <v>40000</v>
      </c>
      <c r="T88" s="42"/>
      <c r="U88" s="38"/>
      <c r="V88" s="38"/>
      <c r="W88" s="23"/>
    </row>
    <row r="89" spans="2:24" x14ac:dyDescent="0.2">
      <c r="B89" s="22">
        <v>7790</v>
      </c>
      <c r="C89" s="41" t="s">
        <v>53</v>
      </c>
      <c r="D89" s="43">
        <v>135</v>
      </c>
      <c r="E89" s="43">
        <v>135</v>
      </c>
      <c r="F89" s="43"/>
      <c r="G89" s="43">
        <v>135</v>
      </c>
      <c r="H89" s="34"/>
      <c r="I89" s="34"/>
      <c r="J89" s="34"/>
      <c r="K89" s="34"/>
      <c r="L89" s="43"/>
      <c r="M89" s="43"/>
      <c r="N89" s="43"/>
      <c r="O89" s="43"/>
      <c r="P89" s="34"/>
      <c r="Q89" s="34"/>
      <c r="R89" s="34"/>
      <c r="S89" s="34"/>
      <c r="T89" s="42"/>
      <c r="U89" s="38"/>
      <c r="V89" s="38"/>
      <c r="W89" s="23"/>
    </row>
    <row r="90" spans="2:24" x14ac:dyDescent="0.2">
      <c r="B90" s="22">
        <v>7830</v>
      </c>
      <c r="C90" s="41" t="s">
        <v>122</v>
      </c>
      <c r="D90" s="43"/>
      <c r="E90" s="43">
        <v>15000</v>
      </c>
      <c r="F90" s="43"/>
      <c r="G90" s="43"/>
      <c r="H90" s="34"/>
      <c r="I90" s="34"/>
      <c r="J90" s="34"/>
      <c r="K90" s="34"/>
      <c r="L90" s="43"/>
      <c r="M90" s="43"/>
      <c r="N90" s="43"/>
      <c r="O90" s="43"/>
      <c r="P90" s="34"/>
      <c r="Q90" s="34"/>
      <c r="R90" s="34"/>
      <c r="S90" s="34"/>
      <c r="T90" s="42"/>
      <c r="U90" s="38"/>
      <c r="V90" s="38"/>
      <c r="W90" s="23"/>
    </row>
    <row r="91" spans="2:24" s="1" customFormat="1" x14ac:dyDescent="0.2">
      <c r="B91" s="24"/>
      <c r="C91" s="4" t="s">
        <v>25</v>
      </c>
      <c r="D91" s="30">
        <f>SUM(D31:D89)</f>
        <v>2148752</v>
      </c>
      <c r="E91" s="30">
        <f>SUM(E31:E90)</f>
        <v>1539001</v>
      </c>
      <c r="F91" s="30">
        <f>SUM(F31:F90)</f>
        <v>1675771</v>
      </c>
      <c r="G91" s="30">
        <f t="shared" ref="G91:S91" si="1">SUM(G31:G89)</f>
        <v>1941480.5</v>
      </c>
      <c r="H91" s="35">
        <f t="shared" si="1"/>
        <v>22056</v>
      </c>
      <c r="I91" s="35">
        <f t="shared" si="1"/>
        <v>15728</v>
      </c>
      <c r="J91" s="35">
        <f t="shared" si="1"/>
        <v>24103</v>
      </c>
      <c r="K91" s="35">
        <f t="shared" si="1"/>
        <v>25000</v>
      </c>
      <c r="L91" s="30">
        <f t="shared" si="1"/>
        <v>1068550</v>
      </c>
      <c r="M91" s="30">
        <f t="shared" si="1"/>
        <v>1052813</v>
      </c>
      <c r="N91" s="30">
        <f t="shared" si="1"/>
        <v>1304186</v>
      </c>
      <c r="O91" s="30">
        <f t="shared" si="1"/>
        <v>1054400</v>
      </c>
      <c r="P91" s="35">
        <f t="shared" si="1"/>
        <v>531107</v>
      </c>
      <c r="Q91" s="35">
        <f t="shared" si="1"/>
        <v>525793</v>
      </c>
      <c r="R91" s="35">
        <f t="shared" si="1"/>
        <v>508190</v>
      </c>
      <c r="S91" s="35">
        <f t="shared" si="1"/>
        <v>535500</v>
      </c>
      <c r="T91" s="5">
        <f>D91+H91+L91+P91</f>
        <v>3770465</v>
      </c>
      <c r="U91" s="5">
        <f>E91+I91+M91+Q91</f>
        <v>3133335</v>
      </c>
      <c r="V91" s="5">
        <f>F91+J91+N91+R91</f>
        <v>3512250</v>
      </c>
      <c r="W91" s="25">
        <f>G91+K91+O91+S91</f>
        <v>3556380.5</v>
      </c>
      <c r="X91" s="52"/>
    </row>
    <row r="92" spans="2:24" s="1" customFormat="1" x14ac:dyDescent="0.2">
      <c r="B92" s="24"/>
      <c r="C92" s="4"/>
      <c r="D92" s="30"/>
      <c r="E92" s="30"/>
      <c r="F92" s="30"/>
      <c r="G92" s="30"/>
      <c r="H92" s="35"/>
      <c r="I92" s="35"/>
      <c r="J92" s="35"/>
      <c r="K92" s="35"/>
      <c r="L92" s="30"/>
      <c r="M92" s="30"/>
      <c r="N92" s="30"/>
      <c r="O92" s="30"/>
      <c r="P92" s="35"/>
      <c r="Q92" s="35"/>
      <c r="R92" s="35"/>
      <c r="S92" s="35"/>
      <c r="T92" s="5"/>
      <c r="U92" s="39"/>
      <c r="V92" s="39"/>
      <c r="W92" s="25"/>
      <c r="X92" s="52"/>
    </row>
    <row r="93" spans="2:24" x14ac:dyDescent="0.2">
      <c r="B93" s="22">
        <v>8050</v>
      </c>
      <c r="C93" s="41" t="s">
        <v>22</v>
      </c>
      <c r="D93" s="43">
        <v>19334</v>
      </c>
      <c r="E93" s="43">
        <v>18768</v>
      </c>
      <c r="F93" s="43">
        <v>7897</v>
      </c>
      <c r="G93" s="43">
        <v>20000</v>
      </c>
      <c r="H93" s="34">
        <v>382</v>
      </c>
      <c r="I93" s="34"/>
      <c r="J93" s="34"/>
      <c r="K93" s="34"/>
      <c r="L93" s="43">
        <v>5783</v>
      </c>
      <c r="M93" s="43">
        <v>-763</v>
      </c>
      <c r="N93" s="43">
        <v>-799</v>
      </c>
      <c r="O93" s="43">
        <v>500</v>
      </c>
      <c r="P93" s="34">
        <v>1422</v>
      </c>
      <c r="Q93" s="34">
        <v>250</v>
      </c>
      <c r="R93" s="34">
        <v>21</v>
      </c>
      <c r="S93" s="34">
        <v>300</v>
      </c>
      <c r="T93" s="42">
        <f t="shared" ref="T93:W96" si="2">D93+H93+L93+P93</f>
        <v>26921</v>
      </c>
      <c r="U93" s="42">
        <f t="shared" si="2"/>
        <v>18255</v>
      </c>
      <c r="V93" s="42">
        <f t="shared" si="2"/>
        <v>7119</v>
      </c>
      <c r="W93" s="25">
        <f t="shared" si="2"/>
        <v>20800</v>
      </c>
    </row>
    <row r="94" spans="2:24" x14ac:dyDescent="0.2">
      <c r="B94" s="22">
        <v>8140</v>
      </c>
      <c r="C94" s="41" t="s">
        <v>23</v>
      </c>
      <c r="D94" s="43">
        <v>-68067</v>
      </c>
      <c r="E94" s="43">
        <v>-57546</v>
      </c>
      <c r="F94" s="43">
        <v>-41991</v>
      </c>
      <c r="G94" s="43">
        <v>-60000</v>
      </c>
      <c r="H94" s="34"/>
      <c r="I94" s="34"/>
      <c r="J94" s="34"/>
      <c r="K94" s="34"/>
      <c r="L94" s="43"/>
      <c r="M94" s="43"/>
      <c r="N94" s="43"/>
      <c r="O94" s="43"/>
      <c r="P94" s="34"/>
      <c r="Q94" s="34">
        <v>-65</v>
      </c>
      <c r="R94" s="34"/>
      <c r="S94" s="34">
        <v>0</v>
      </c>
      <c r="T94" s="42">
        <f t="shared" si="2"/>
        <v>-68067</v>
      </c>
      <c r="U94" s="42">
        <f t="shared" si="2"/>
        <v>-57611</v>
      </c>
      <c r="V94" s="42">
        <f t="shared" si="2"/>
        <v>-41991</v>
      </c>
      <c r="W94" s="25">
        <f t="shared" si="2"/>
        <v>-60000</v>
      </c>
    </row>
    <row r="95" spans="2:24" x14ac:dyDescent="0.2">
      <c r="B95" s="22">
        <v>8160</v>
      </c>
      <c r="C95" s="41" t="s">
        <v>72</v>
      </c>
      <c r="D95" s="43"/>
      <c r="E95" s="43">
        <v>-315</v>
      </c>
      <c r="F95" s="43">
        <v>-152</v>
      </c>
      <c r="G95" s="43"/>
      <c r="H95" s="34"/>
      <c r="I95" s="34"/>
      <c r="J95" s="34"/>
      <c r="K95" s="34"/>
      <c r="L95" s="43">
        <v>-978</v>
      </c>
      <c r="M95" s="43"/>
      <c r="N95" s="43"/>
      <c r="O95" s="43"/>
      <c r="P95" s="34"/>
      <c r="Q95" s="34"/>
      <c r="R95" s="34"/>
      <c r="S95" s="34"/>
      <c r="T95" s="42">
        <f t="shared" si="2"/>
        <v>-978</v>
      </c>
      <c r="U95" s="42">
        <f t="shared" si="2"/>
        <v>-315</v>
      </c>
      <c r="V95" s="42">
        <f t="shared" si="2"/>
        <v>-152</v>
      </c>
      <c r="W95" s="25">
        <f t="shared" si="2"/>
        <v>0</v>
      </c>
    </row>
    <row r="96" spans="2:24" x14ac:dyDescent="0.2">
      <c r="B96" s="22">
        <v>8170</v>
      </c>
      <c r="C96" s="41" t="s">
        <v>24</v>
      </c>
      <c r="D96" s="43">
        <v>-887</v>
      </c>
      <c r="E96" s="43">
        <v>-1100</v>
      </c>
      <c r="F96" s="43">
        <v>-2765</v>
      </c>
      <c r="G96" s="43">
        <v>-1500</v>
      </c>
      <c r="H96" s="34">
        <v>-17</v>
      </c>
      <c r="I96" s="34"/>
      <c r="J96" s="34"/>
      <c r="K96" s="34"/>
      <c r="L96" s="43">
        <v>-268</v>
      </c>
      <c r="M96" s="43">
        <v>-446</v>
      </c>
      <c r="N96" s="43">
        <v>-621</v>
      </c>
      <c r="O96" s="43">
        <v>-500</v>
      </c>
      <c r="P96" s="34">
        <v>-503</v>
      </c>
      <c r="Q96" s="34">
        <v>-447</v>
      </c>
      <c r="R96" s="34">
        <v>-519</v>
      </c>
      <c r="S96" s="34">
        <v>-500</v>
      </c>
      <c r="T96" s="42">
        <f t="shared" si="2"/>
        <v>-1675</v>
      </c>
      <c r="U96" s="42">
        <f t="shared" si="2"/>
        <v>-1993</v>
      </c>
      <c r="V96" s="42">
        <f t="shared" si="2"/>
        <v>-3905</v>
      </c>
      <c r="W96" s="25">
        <f t="shared" si="2"/>
        <v>-2500</v>
      </c>
    </row>
    <row r="97" spans="2:24" x14ac:dyDescent="0.2">
      <c r="B97" s="22"/>
      <c r="C97" s="41"/>
      <c r="D97" s="43"/>
      <c r="E97" s="43"/>
      <c r="F97" s="43"/>
      <c r="G97" s="43"/>
      <c r="H97" s="34"/>
      <c r="I97" s="34"/>
      <c r="J97" s="34"/>
      <c r="K97" s="34"/>
      <c r="L97" s="43"/>
      <c r="M97" s="43"/>
      <c r="N97" s="43"/>
      <c r="O97" s="43"/>
      <c r="P97" s="34"/>
      <c r="Q97" s="34"/>
      <c r="R97" s="34"/>
      <c r="S97" s="34"/>
      <c r="T97" s="42"/>
      <c r="U97" s="38"/>
      <c r="V97" s="38"/>
      <c r="W97" s="23"/>
    </row>
    <row r="98" spans="2:24" s="1" customFormat="1" ht="13.5" thickBot="1" x14ac:dyDescent="0.25">
      <c r="B98" s="27"/>
      <c r="C98" s="28" t="s">
        <v>29</v>
      </c>
      <c r="D98" s="32">
        <f t="shared" ref="D98:V98" si="3">D29-D91+D93+D94+D95+D96</f>
        <v>541973</v>
      </c>
      <c r="E98" s="32">
        <f t="shared" si="3"/>
        <v>801946</v>
      </c>
      <c r="F98" s="32">
        <f t="shared" si="3"/>
        <v>1499904</v>
      </c>
      <c r="G98" s="32">
        <f t="shared" si="3"/>
        <v>1749.5700000000652</v>
      </c>
      <c r="H98" s="37">
        <f t="shared" si="3"/>
        <v>-17617</v>
      </c>
      <c r="I98" s="37">
        <f t="shared" si="3"/>
        <v>51600</v>
      </c>
      <c r="J98" s="37">
        <f t="shared" si="3"/>
        <v>31477</v>
      </c>
      <c r="K98" s="37">
        <f t="shared" si="3"/>
        <v>25000</v>
      </c>
      <c r="L98" s="32">
        <f t="shared" si="3"/>
        <v>3905</v>
      </c>
      <c r="M98" s="32">
        <f t="shared" si="3"/>
        <v>106010</v>
      </c>
      <c r="N98" s="32">
        <f t="shared" si="3"/>
        <v>25328</v>
      </c>
      <c r="O98" s="32">
        <f t="shared" si="3"/>
        <v>80600</v>
      </c>
      <c r="P98" s="37">
        <f t="shared" si="3"/>
        <v>-109360</v>
      </c>
      <c r="Q98" s="37">
        <f t="shared" si="3"/>
        <v>24786</v>
      </c>
      <c r="R98" s="37">
        <f t="shared" si="3"/>
        <v>81375</v>
      </c>
      <c r="S98" s="37">
        <f t="shared" si="3"/>
        <v>300</v>
      </c>
      <c r="T98" s="29">
        <f t="shared" si="3"/>
        <v>418901</v>
      </c>
      <c r="U98" s="29">
        <f t="shared" si="3"/>
        <v>984342</v>
      </c>
      <c r="V98" s="29">
        <f t="shared" si="3"/>
        <v>1638084</v>
      </c>
      <c r="W98" s="56">
        <f>G98+K98+O98+S98</f>
        <v>107649.57000000007</v>
      </c>
      <c r="X98" s="52"/>
    </row>
  </sheetData>
  <mergeCells count="6">
    <mergeCell ref="T2:W3"/>
    <mergeCell ref="B2:C4"/>
    <mergeCell ref="D2:G3"/>
    <mergeCell ref="H2:K3"/>
    <mergeCell ref="L2:O3"/>
    <mergeCell ref="P2:S3"/>
  </mergeCells>
  <pageMargins left="0" right="0" top="0" bottom="0" header="0" footer="0"/>
  <pageSetup paperSize="9" scale="71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workbookViewId="0">
      <selection activeCell="C18" sqref="C18"/>
    </sheetView>
  </sheetViews>
  <sheetFormatPr baseColWidth="10" defaultColWidth="9.140625" defaultRowHeight="15" x14ac:dyDescent="0.25"/>
  <cols>
    <col min="1" max="2" width="16.28515625" customWidth="1"/>
    <col min="3" max="3" width="103.42578125" customWidth="1"/>
  </cols>
  <sheetData>
    <row r="1" spans="1:3" s="48" customFormat="1" ht="15.75" x14ac:dyDescent="0.25">
      <c r="A1" s="61" t="s">
        <v>146</v>
      </c>
    </row>
    <row r="2" spans="1:3" s="48" customFormat="1" x14ac:dyDescent="0.25"/>
    <row r="3" spans="1:3" s="48" customFormat="1" x14ac:dyDescent="0.25">
      <c r="A3" s="48" t="s">
        <v>147</v>
      </c>
      <c r="B3" s="16" t="s">
        <v>154</v>
      </c>
      <c r="C3" s="48" t="s">
        <v>153</v>
      </c>
    </row>
    <row r="4" spans="1:3" x14ac:dyDescent="0.25">
      <c r="B4" s="10" t="s">
        <v>148</v>
      </c>
      <c r="C4" t="s">
        <v>149</v>
      </c>
    </row>
    <row r="5" spans="1:3" x14ac:dyDescent="0.25">
      <c r="B5" s="10" t="s">
        <v>150</v>
      </c>
      <c r="C5" t="s">
        <v>151</v>
      </c>
    </row>
    <row r="6" spans="1:3" s="48" customFormat="1" x14ac:dyDescent="0.25">
      <c r="C6" s="48" t="s">
        <v>152</v>
      </c>
    </row>
    <row r="7" spans="1:3" s="9" customFormat="1" x14ac:dyDescent="0.25">
      <c r="A7" s="44"/>
      <c r="B7" s="44"/>
    </row>
    <row r="8" spans="1:3" x14ac:dyDescent="0.25">
      <c r="B8" s="16" t="s">
        <v>155</v>
      </c>
      <c r="C8" t="s">
        <v>156</v>
      </c>
    </row>
    <row r="9" spans="1:3" s="48" customFormat="1" x14ac:dyDescent="0.25">
      <c r="C9" s="48" t="s">
        <v>157</v>
      </c>
    </row>
    <row r="10" spans="1:3" s="48" customFormat="1" x14ac:dyDescent="0.25"/>
    <row r="11" spans="1:3" s="48" customFormat="1" x14ac:dyDescent="0.25">
      <c r="C11" s="62" t="s">
        <v>158</v>
      </c>
    </row>
    <row r="12" spans="1:3" s="48" customFormat="1" x14ac:dyDescent="0.25"/>
    <row r="13" spans="1:3" s="48" customFormat="1" x14ac:dyDescent="0.25"/>
    <row r="14" spans="1:3" s="48" customFormat="1" x14ac:dyDescent="0.25"/>
    <row r="15" spans="1:3" s="9" customFormat="1" x14ac:dyDescent="0.25">
      <c r="A15" s="9" t="s">
        <v>128</v>
      </c>
      <c r="B15" s="16" t="s">
        <v>159</v>
      </c>
      <c r="C15" s="9" t="s">
        <v>160</v>
      </c>
    </row>
    <row r="16" spans="1:3" x14ac:dyDescent="0.25">
      <c r="C16" s="44" t="s">
        <v>163</v>
      </c>
    </row>
    <row r="17" spans="1:3" s="48" customFormat="1" x14ac:dyDescent="0.25">
      <c r="C17" s="44" t="s">
        <v>164</v>
      </c>
    </row>
    <row r="18" spans="1:3" s="9" customFormat="1" x14ac:dyDescent="0.25">
      <c r="A18" s="9" t="s">
        <v>129</v>
      </c>
      <c r="B18" s="16" t="s">
        <v>161</v>
      </c>
      <c r="C18" s="9" t="s">
        <v>162</v>
      </c>
    </row>
    <row r="19" spans="1:3" x14ac:dyDescent="0.25">
      <c r="C19" s="44" t="s">
        <v>165</v>
      </c>
    </row>
    <row r="25" spans="1:3" s="9" customFormat="1" x14ac:dyDescent="0.25"/>
  </sheetData>
  <pageMargins left="0" right="0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J111"/>
  <sheetViews>
    <sheetView tabSelected="1" zoomScale="130" zoomScaleNormal="130" workbookViewId="0">
      <pane xSplit="3" ySplit="4" topLeftCell="I5" activePane="bottomRight" state="frozen"/>
      <selection pane="topRight" activeCell="D1" sqref="D1"/>
      <selection pane="bottomLeft" activeCell="A5" sqref="A5"/>
      <selection pane="bottomRight" activeCell="AG120" sqref="AG120"/>
    </sheetView>
  </sheetViews>
  <sheetFormatPr baseColWidth="10" defaultColWidth="11.42578125" defaultRowHeight="15" x14ac:dyDescent="0.25"/>
  <cols>
    <col min="1" max="1" width="6" style="40" hidden="1" customWidth="1"/>
    <col min="2" max="2" width="7.140625" style="8" customWidth="1"/>
    <col min="3" max="3" width="30.7109375" style="40" customWidth="1"/>
    <col min="4" max="8" width="9.7109375" style="3" hidden="1" customWidth="1"/>
    <col min="9" max="9" width="9.7109375" style="88" customWidth="1"/>
    <col min="10" max="12" width="9.7109375" style="3" hidden="1" customWidth="1"/>
    <col min="13" max="13" width="9.7109375" style="88" customWidth="1"/>
    <col min="14" max="14" width="9.7109375" style="33" hidden="1" customWidth="1"/>
    <col min="15" max="15" width="6.5703125" style="33" hidden="1" customWidth="1"/>
    <col min="16" max="18" width="9.7109375" style="33" hidden="1" customWidth="1"/>
    <col min="19" max="19" width="9.7109375" style="87" customWidth="1"/>
    <col min="20" max="21" width="9.7109375" style="33" hidden="1" customWidth="1"/>
    <col min="22" max="22" width="9.7109375" style="87" hidden="1" customWidth="1"/>
    <col min="23" max="23" width="9.7109375" style="87" customWidth="1"/>
    <col min="24" max="28" width="9.7109375" style="3" hidden="1" customWidth="1"/>
    <col min="29" max="29" width="9.7109375" style="88" customWidth="1"/>
    <col min="30" max="31" width="9.7109375" style="3" hidden="1" customWidth="1"/>
    <col min="32" max="32" width="9.7109375" style="88" hidden="1" customWidth="1"/>
    <col min="33" max="33" width="9.7109375" style="88" customWidth="1"/>
    <col min="34" max="38" width="9.7109375" style="33" hidden="1" customWidth="1"/>
    <col min="39" max="39" width="9.7109375" style="87" customWidth="1"/>
    <col min="40" max="41" width="9.7109375" style="33" hidden="1" customWidth="1"/>
    <col min="42" max="42" width="9.7109375" style="87" customWidth="1"/>
    <col min="43" max="44" width="9.7109375" style="33" hidden="1" customWidth="1"/>
    <col min="45" max="45" width="9.7109375" style="87" customWidth="1"/>
    <col min="46" max="46" width="9.7109375" style="33" hidden="1" customWidth="1"/>
    <col min="47" max="47" width="9.7109375" style="87" hidden="1" customWidth="1"/>
    <col min="48" max="48" width="9.7109375" style="87" customWidth="1"/>
    <col min="49" max="53" width="9.7109375" style="3" hidden="1" customWidth="1"/>
    <col min="54" max="54" width="9.7109375" style="88" customWidth="1"/>
    <col min="55" max="57" width="9.7109375" style="3" hidden="1" customWidth="1"/>
    <col min="58" max="58" width="9.28515625" style="103" customWidth="1"/>
    <col min="59" max="59" width="67.28515625" style="51" customWidth="1"/>
    <col min="60" max="60" width="11.42578125" style="40"/>
    <col min="61" max="61" width="8" style="40" bestFit="1" customWidth="1"/>
    <col min="62" max="62" width="23.28515625" style="40" bestFit="1" customWidth="1"/>
    <col min="63" max="16384" width="11.42578125" style="40"/>
  </cols>
  <sheetData>
    <row r="1" spans="2:59" ht="15.75" thickBot="1" x14ac:dyDescent="0.3">
      <c r="L1" s="97"/>
      <c r="M1" s="97"/>
      <c r="S1" s="97"/>
      <c r="T1" s="98"/>
      <c r="U1" s="98"/>
      <c r="V1" s="97"/>
      <c r="W1" s="97"/>
      <c r="AF1" s="97"/>
      <c r="AG1" s="97"/>
      <c r="AH1" s="65"/>
      <c r="AI1" s="65"/>
      <c r="AJ1" s="65"/>
      <c r="AK1" s="65"/>
      <c r="AL1" s="65"/>
      <c r="AM1" s="85"/>
      <c r="AN1" s="65"/>
      <c r="AO1" s="65"/>
      <c r="AP1" s="97"/>
    </row>
    <row r="2" spans="2:59" s="1" customFormat="1" ht="12.75" customHeight="1" x14ac:dyDescent="0.2">
      <c r="B2" s="118" t="s">
        <v>184</v>
      </c>
      <c r="C2" s="119"/>
      <c r="D2" s="130" t="s">
        <v>182</v>
      </c>
      <c r="E2" s="131"/>
      <c r="F2" s="131"/>
      <c r="G2" s="131"/>
      <c r="H2" s="131"/>
      <c r="I2" s="131"/>
      <c r="J2" s="131"/>
      <c r="K2" s="76"/>
      <c r="L2" s="91"/>
      <c r="M2" s="101"/>
      <c r="N2" s="134" t="s">
        <v>84</v>
      </c>
      <c r="O2" s="134"/>
      <c r="P2" s="134"/>
      <c r="Q2" s="134"/>
      <c r="R2" s="134"/>
      <c r="S2" s="135"/>
      <c r="T2" s="135"/>
      <c r="U2" s="94"/>
      <c r="V2" s="96"/>
      <c r="W2" s="99"/>
      <c r="X2" s="114" t="s">
        <v>83</v>
      </c>
      <c r="Y2" s="114"/>
      <c r="Z2" s="114"/>
      <c r="AA2" s="114"/>
      <c r="AB2" s="114"/>
      <c r="AC2" s="114"/>
      <c r="AD2" s="114"/>
      <c r="AE2" s="78"/>
      <c r="AF2" s="96"/>
      <c r="AG2" s="99"/>
      <c r="AH2" s="127" t="s">
        <v>85</v>
      </c>
      <c r="AI2" s="114"/>
      <c r="AJ2" s="114"/>
      <c r="AK2" s="114"/>
      <c r="AL2" s="114"/>
      <c r="AM2" s="114"/>
      <c r="AN2" s="114"/>
      <c r="AO2" s="93"/>
      <c r="AP2" s="99"/>
      <c r="AQ2" s="127" t="s">
        <v>171</v>
      </c>
      <c r="AR2" s="114"/>
      <c r="AS2" s="114"/>
      <c r="AT2" s="114"/>
      <c r="AU2" s="114"/>
      <c r="AV2" s="136"/>
      <c r="AW2" s="127" t="s">
        <v>86</v>
      </c>
      <c r="AX2" s="114"/>
      <c r="AY2" s="114"/>
      <c r="AZ2" s="114"/>
      <c r="BA2" s="114"/>
      <c r="BB2" s="114"/>
      <c r="BC2" s="114"/>
      <c r="BD2" s="78"/>
      <c r="BE2" s="91"/>
      <c r="BF2" s="125"/>
      <c r="BG2" s="52"/>
    </row>
    <row r="3" spans="2:59" s="1" customFormat="1" ht="12.75" customHeight="1" x14ac:dyDescent="0.2">
      <c r="B3" s="120"/>
      <c r="C3" s="121"/>
      <c r="D3" s="132"/>
      <c r="E3" s="133"/>
      <c r="F3" s="133"/>
      <c r="G3" s="133"/>
      <c r="H3" s="133"/>
      <c r="I3" s="133"/>
      <c r="J3" s="133"/>
      <c r="K3" s="77"/>
      <c r="L3" s="92"/>
      <c r="M3" s="102"/>
      <c r="N3" s="135"/>
      <c r="O3" s="135"/>
      <c r="P3" s="135"/>
      <c r="Q3" s="135"/>
      <c r="R3" s="135"/>
      <c r="S3" s="135"/>
      <c r="T3" s="135"/>
      <c r="U3" s="94"/>
      <c r="V3" s="96"/>
      <c r="W3" s="100"/>
      <c r="X3" s="129"/>
      <c r="Y3" s="129"/>
      <c r="Z3" s="129"/>
      <c r="AA3" s="129"/>
      <c r="AB3" s="129"/>
      <c r="AC3" s="129"/>
      <c r="AD3" s="129"/>
      <c r="AE3" s="79"/>
      <c r="AF3" s="96"/>
      <c r="AG3" s="100"/>
      <c r="AH3" s="128"/>
      <c r="AI3" s="129"/>
      <c r="AJ3" s="129"/>
      <c r="AK3" s="129"/>
      <c r="AL3" s="129"/>
      <c r="AM3" s="129"/>
      <c r="AN3" s="129"/>
      <c r="AO3" s="94"/>
      <c r="AP3" s="100"/>
      <c r="AQ3" s="137"/>
      <c r="AR3" s="138"/>
      <c r="AS3" s="138"/>
      <c r="AT3" s="138"/>
      <c r="AU3" s="138"/>
      <c r="AV3" s="139"/>
      <c r="AW3" s="128"/>
      <c r="AX3" s="129"/>
      <c r="AY3" s="129"/>
      <c r="AZ3" s="129"/>
      <c r="BA3" s="129"/>
      <c r="BB3" s="129"/>
      <c r="BC3" s="129"/>
      <c r="BD3" s="79"/>
      <c r="BE3" s="92"/>
      <c r="BF3" s="126"/>
      <c r="BG3" s="52"/>
    </row>
    <row r="4" spans="2:59" s="1" customFormat="1" ht="12.75" x14ac:dyDescent="0.2">
      <c r="B4" s="120"/>
      <c r="C4" s="121"/>
      <c r="D4" s="7" t="s">
        <v>115</v>
      </c>
      <c r="E4" s="7" t="s">
        <v>120</v>
      </c>
      <c r="F4" s="7" t="s">
        <v>133</v>
      </c>
      <c r="G4" s="7" t="s">
        <v>169</v>
      </c>
      <c r="H4" s="7" t="s">
        <v>186</v>
      </c>
      <c r="I4" s="86" t="s">
        <v>197</v>
      </c>
      <c r="J4" s="7" t="s">
        <v>142</v>
      </c>
      <c r="K4" s="7" t="s">
        <v>170</v>
      </c>
      <c r="L4" s="7" t="s">
        <v>185</v>
      </c>
      <c r="M4" s="86" t="s">
        <v>198</v>
      </c>
      <c r="N4" s="7" t="s">
        <v>115</v>
      </c>
      <c r="O4" s="7" t="s">
        <v>120</v>
      </c>
      <c r="P4" s="7" t="s">
        <v>133</v>
      </c>
      <c r="Q4" s="7" t="s">
        <v>169</v>
      </c>
      <c r="R4" s="7" t="s">
        <v>186</v>
      </c>
      <c r="S4" s="86" t="s">
        <v>197</v>
      </c>
      <c r="T4" s="7" t="s">
        <v>142</v>
      </c>
      <c r="U4" s="7" t="s">
        <v>170</v>
      </c>
      <c r="V4" s="86" t="s">
        <v>185</v>
      </c>
      <c r="W4" s="86" t="s">
        <v>198</v>
      </c>
      <c r="X4" s="7" t="s">
        <v>115</v>
      </c>
      <c r="Y4" s="7" t="s">
        <v>120</v>
      </c>
      <c r="Z4" s="7" t="s">
        <v>133</v>
      </c>
      <c r="AA4" s="7" t="s">
        <v>169</v>
      </c>
      <c r="AB4" s="7" t="s">
        <v>186</v>
      </c>
      <c r="AC4" s="86" t="s">
        <v>197</v>
      </c>
      <c r="AD4" s="7" t="s">
        <v>142</v>
      </c>
      <c r="AE4" s="7" t="s">
        <v>170</v>
      </c>
      <c r="AF4" s="86" t="s">
        <v>185</v>
      </c>
      <c r="AG4" s="86" t="s">
        <v>198</v>
      </c>
      <c r="AH4" s="7" t="s">
        <v>115</v>
      </c>
      <c r="AI4" s="7" t="s">
        <v>120</v>
      </c>
      <c r="AJ4" s="7" t="s">
        <v>133</v>
      </c>
      <c r="AK4" s="7" t="s">
        <v>169</v>
      </c>
      <c r="AL4" s="7" t="s">
        <v>186</v>
      </c>
      <c r="AM4" s="86" t="s">
        <v>197</v>
      </c>
      <c r="AN4" s="7" t="s">
        <v>142</v>
      </c>
      <c r="AO4" s="7" t="s">
        <v>170</v>
      </c>
      <c r="AP4" s="86" t="s">
        <v>198</v>
      </c>
      <c r="AQ4" s="7" t="s">
        <v>169</v>
      </c>
      <c r="AR4" s="7" t="s">
        <v>186</v>
      </c>
      <c r="AS4" s="86" t="s">
        <v>197</v>
      </c>
      <c r="AT4" s="7" t="s">
        <v>170</v>
      </c>
      <c r="AU4" s="86" t="s">
        <v>185</v>
      </c>
      <c r="AV4" s="86" t="s">
        <v>198</v>
      </c>
      <c r="AW4" s="7" t="s">
        <v>115</v>
      </c>
      <c r="AX4" s="7" t="s">
        <v>120</v>
      </c>
      <c r="AY4" s="7" t="s">
        <v>133</v>
      </c>
      <c r="AZ4" s="7" t="s">
        <v>169</v>
      </c>
      <c r="BA4" s="7" t="s">
        <v>186</v>
      </c>
      <c r="BB4" s="86" t="s">
        <v>197</v>
      </c>
      <c r="BC4" s="7" t="s">
        <v>142</v>
      </c>
      <c r="BD4" s="81" t="s">
        <v>170</v>
      </c>
      <c r="BE4" s="81" t="s">
        <v>185</v>
      </c>
      <c r="BF4" s="104" t="s">
        <v>198</v>
      </c>
      <c r="BG4" s="52"/>
    </row>
    <row r="5" spans="2:59" ht="15" hidden="1" customHeight="1" x14ac:dyDescent="0.25">
      <c r="B5" s="22">
        <v>3080</v>
      </c>
      <c r="C5" s="41" t="s">
        <v>116</v>
      </c>
      <c r="D5" s="43">
        <v>1291</v>
      </c>
      <c r="E5" s="43"/>
      <c r="F5" s="43"/>
      <c r="G5" s="43"/>
      <c r="H5" s="43"/>
      <c r="I5" s="73"/>
      <c r="J5" s="43"/>
      <c r="K5" s="43"/>
      <c r="L5" s="43"/>
      <c r="M5" s="73"/>
      <c r="N5" s="34"/>
      <c r="O5" s="34"/>
      <c r="P5" s="34"/>
      <c r="Q5" s="34"/>
      <c r="R5" s="34"/>
      <c r="S5" s="36"/>
      <c r="T5" s="34"/>
      <c r="U5" s="34"/>
      <c r="V5" s="36"/>
      <c r="W5" s="36"/>
      <c r="X5" s="43"/>
      <c r="Y5" s="43"/>
      <c r="Z5" s="43"/>
      <c r="AA5" s="43"/>
      <c r="AB5" s="43"/>
      <c r="AC5" s="73"/>
      <c r="AD5" s="57"/>
      <c r="AE5" s="69"/>
      <c r="AF5" s="70"/>
      <c r="AG5" s="70"/>
      <c r="AH5" s="34"/>
      <c r="AI5" s="34"/>
      <c r="AJ5" s="34"/>
      <c r="AK5" s="34"/>
      <c r="AL5" s="34"/>
      <c r="AM5" s="36"/>
      <c r="AN5" s="58"/>
      <c r="AO5" s="74"/>
      <c r="AP5" s="72"/>
      <c r="AQ5" s="57"/>
      <c r="AR5" s="69"/>
      <c r="AS5" s="70"/>
      <c r="AT5" s="69"/>
      <c r="AU5" s="70"/>
      <c r="AV5" s="70"/>
      <c r="AW5" s="80"/>
      <c r="AX5" s="80"/>
      <c r="AY5" s="80"/>
      <c r="AZ5" s="66"/>
      <c r="BA5" s="66"/>
      <c r="BB5" s="66"/>
      <c r="BC5" s="66"/>
      <c r="BD5" s="82"/>
      <c r="BE5" s="82"/>
      <c r="BF5" s="105"/>
    </row>
    <row r="6" spans="2:59" ht="15" hidden="1" customHeight="1" x14ac:dyDescent="0.25">
      <c r="B6" s="22">
        <v>3100</v>
      </c>
      <c r="C6" s="41" t="s">
        <v>172</v>
      </c>
      <c r="D6" s="43"/>
      <c r="E6" s="43"/>
      <c r="F6" s="43"/>
      <c r="G6" s="43">
        <v>83178</v>
      </c>
      <c r="H6" s="43"/>
      <c r="I6" s="73"/>
      <c r="J6" s="43"/>
      <c r="K6" s="43"/>
      <c r="L6" s="43"/>
      <c r="M6" s="73"/>
      <c r="N6" s="34"/>
      <c r="O6" s="34"/>
      <c r="P6" s="34"/>
      <c r="Q6" s="34"/>
      <c r="R6" s="34"/>
      <c r="S6" s="36"/>
      <c r="T6" s="34"/>
      <c r="U6" s="34"/>
      <c r="V6" s="36"/>
      <c r="W6" s="36"/>
      <c r="X6" s="43"/>
      <c r="Y6" s="43"/>
      <c r="Z6" s="43"/>
      <c r="AA6" s="43"/>
      <c r="AB6" s="43"/>
      <c r="AC6" s="73"/>
      <c r="AD6" s="57"/>
      <c r="AE6" s="69"/>
      <c r="AF6" s="70"/>
      <c r="AG6" s="70"/>
      <c r="AH6" s="34"/>
      <c r="AI6" s="34"/>
      <c r="AJ6" s="34"/>
      <c r="AK6" s="34"/>
      <c r="AL6" s="34"/>
      <c r="AM6" s="36"/>
      <c r="AN6" s="58"/>
      <c r="AO6" s="74"/>
      <c r="AP6" s="72"/>
      <c r="AQ6" s="57"/>
      <c r="AR6" s="69"/>
      <c r="AS6" s="70"/>
      <c r="AT6" s="69"/>
      <c r="AU6" s="70"/>
      <c r="AV6" s="70"/>
      <c r="AW6" s="34"/>
      <c r="AX6" s="34"/>
      <c r="AY6" s="34"/>
      <c r="AZ6" s="36"/>
      <c r="BA6" s="36"/>
      <c r="BB6" s="36"/>
      <c r="BC6" s="36"/>
      <c r="BD6" s="83"/>
      <c r="BE6" s="83"/>
      <c r="BF6" s="106"/>
    </row>
    <row r="7" spans="2:59" x14ac:dyDescent="0.25">
      <c r="B7" s="22">
        <v>3110</v>
      </c>
      <c r="C7" s="41" t="s">
        <v>63</v>
      </c>
      <c r="D7" s="43">
        <v>265000</v>
      </c>
      <c r="E7" s="43">
        <v>265000</v>
      </c>
      <c r="F7" s="43">
        <v>225000</v>
      </c>
      <c r="G7" s="43">
        <v>225000</v>
      </c>
      <c r="H7" s="43">
        <v>235000</v>
      </c>
      <c r="I7" s="73">
        <v>235000</v>
      </c>
      <c r="J7" s="43">
        <v>230000</v>
      </c>
      <c r="K7" s="43">
        <v>225000</v>
      </c>
      <c r="L7" s="43">
        <v>255000</v>
      </c>
      <c r="M7" s="73">
        <v>255000</v>
      </c>
      <c r="N7" s="34"/>
      <c r="O7" s="34"/>
      <c r="P7" s="34"/>
      <c r="Q7" s="34"/>
      <c r="R7" s="34"/>
      <c r="S7" s="36"/>
      <c r="T7" s="34"/>
      <c r="U7" s="34"/>
      <c r="V7" s="36"/>
      <c r="W7" s="36"/>
      <c r="X7" s="43"/>
      <c r="Y7" s="43"/>
      <c r="Z7" s="43"/>
      <c r="AA7" s="43"/>
      <c r="AB7" s="43"/>
      <c r="AC7" s="73"/>
      <c r="AD7" s="57"/>
      <c r="AE7" s="69"/>
      <c r="AF7" s="70"/>
      <c r="AG7" s="70"/>
      <c r="AH7" s="34"/>
      <c r="AI7" s="34"/>
      <c r="AJ7" s="34"/>
      <c r="AK7" s="34"/>
      <c r="AL7" s="34"/>
      <c r="AM7" s="36"/>
      <c r="AN7" s="58"/>
      <c r="AO7" s="74"/>
      <c r="AP7" s="72"/>
      <c r="AQ7" s="57"/>
      <c r="AR7" s="69"/>
      <c r="AS7" s="70"/>
      <c r="AT7" s="69"/>
      <c r="AU7" s="70"/>
      <c r="AV7" s="70"/>
      <c r="AW7" s="34"/>
      <c r="AX7" s="34"/>
      <c r="AY7" s="34"/>
      <c r="AZ7" s="36"/>
      <c r="BA7" s="36"/>
      <c r="BB7" s="36"/>
      <c r="BC7" s="36"/>
      <c r="BD7" s="83"/>
      <c r="BE7" s="83"/>
      <c r="BF7" s="106"/>
      <c r="BG7" s="51" t="s">
        <v>196</v>
      </c>
    </row>
    <row r="8" spans="2:59" x14ac:dyDescent="0.25">
      <c r="B8" s="22">
        <v>3120</v>
      </c>
      <c r="C8" s="41" t="s">
        <v>62</v>
      </c>
      <c r="D8" s="43"/>
      <c r="E8" s="43"/>
      <c r="F8" s="43"/>
      <c r="G8" s="75">
        <v>41310</v>
      </c>
      <c r="H8" s="75"/>
      <c r="I8" s="73"/>
      <c r="J8" s="43"/>
      <c r="K8" s="43"/>
      <c r="L8" s="43"/>
      <c r="M8" s="73"/>
      <c r="N8" s="34"/>
      <c r="O8" s="34"/>
      <c r="P8" s="34"/>
      <c r="Q8" s="34"/>
      <c r="R8" s="34"/>
      <c r="S8" s="36">
        <v>22000</v>
      </c>
      <c r="T8" s="34"/>
      <c r="U8" s="34"/>
      <c r="V8" s="36"/>
      <c r="W8" s="36"/>
      <c r="X8" s="43">
        <v>10000</v>
      </c>
      <c r="Y8" s="43"/>
      <c r="Z8" s="43">
        <v>29000</v>
      </c>
      <c r="AA8" s="43"/>
      <c r="AB8" s="43">
        <v>7000</v>
      </c>
      <c r="AC8" s="73"/>
      <c r="AD8" s="57"/>
      <c r="AE8" s="69"/>
      <c r="AF8" s="70"/>
      <c r="AG8" s="70"/>
      <c r="AH8" s="34">
        <v>32000</v>
      </c>
      <c r="AI8" s="34">
        <v>28000</v>
      </c>
      <c r="AJ8" s="34">
        <v>17800</v>
      </c>
      <c r="AK8" s="34">
        <v>3000</v>
      </c>
      <c r="AL8" s="34"/>
      <c r="AM8" s="36"/>
      <c r="AN8" s="58">
        <v>20000</v>
      </c>
      <c r="AO8" s="74"/>
      <c r="AP8" s="72"/>
      <c r="AQ8" s="57"/>
      <c r="AR8" s="69"/>
      <c r="AS8" s="70"/>
      <c r="AT8" s="69"/>
      <c r="AU8" s="70"/>
      <c r="AV8" s="70"/>
      <c r="AW8" s="34"/>
      <c r="AX8" s="34"/>
      <c r="AY8" s="34"/>
      <c r="AZ8" s="36"/>
      <c r="BA8" s="36"/>
      <c r="BB8" s="36"/>
      <c r="BC8" s="36"/>
      <c r="BD8" s="83"/>
      <c r="BE8" s="83"/>
      <c r="BF8" s="106"/>
    </row>
    <row r="9" spans="2:59" x14ac:dyDescent="0.25">
      <c r="B9" s="22">
        <v>3125</v>
      </c>
      <c r="C9" s="41" t="s">
        <v>65</v>
      </c>
      <c r="D9" s="43">
        <v>75000</v>
      </c>
      <c r="E9" s="43">
        <v>80000</v>
      </c>
      <c r="F9" s="43">
        <v>93000</v>
      </c>
      <c r="G9" s="43">
        <v>100000</v>
      </c>
      <c r="H9" s="43">
        <v>99000</v>
      </c>
      <c r="I9" s="73">
        <v>97000</v>
      </c>
      <c r="J9" s="43">
        <v>100000</v>
      </c>
      <c r="K9" s="43">
        <v>100000</v>
      </c>
      <c r="L9" s="43">
        <v>110000</v>
      </c>
      <c r="M9" s="73">
        <v>110000</v>
      </c>
      <c r="N9" s="34"/>
      <c r="O9" s="34"/>
      <c r="P9" s="34"/>
      <c r="Q9" s="34"/>
      <c r="R9" s="34"/>
      <c r="S9" s="36"/>
      <c r="T9" s="34"/>
      <c r="U9" s="34"/>
      <c r="V9" s="36"/>
      <c r="W9" s="36"/>
      <c r="X9" s="43"/>
      <c r="Y9" s="43"/>
      <c r="Z9" s="43"/>
      <c r="AA9" s="43"/>
      <c r="AB9" s="43"/>
      <c r="AC9" s="73"/>
      <c r="AD9" s="57"/>
      <c r="AE9" s="69"/>
      <c r="AF9" s="70"/>
      <c r="AG9" s="70"/>
      <c r="AH9" s="34"/>
      <c r="AI9" s="34"/>
      <c r="AJ9" s="34"/>
      <c r="AK9" s="34"/>
      <c r="AL9" s="34"/>
      <c r="AM9" s="36"/>
      <c r="AN9" s="58"/>
      <c r="AO9" s="74"/>
      <c r="AP9" s="72"/>
      <c r="AQ9" s="57"/>
      <c r="AR9" s="69"/>
      <c r="AS9" s="70"/>
      <c r="AT9" s="69"/>
      <c r="AU9" s="70"/>
      <c r="AV9" s="70"/>
      <c r="AW9" s="34"/>
      <c r="AX9" s="34"/>
      <c r="AY9" s="34"/>
      <c r="AZ9" s="36"/>
      <c r="BA9" s="36"/>
      <c r="BB9" s="36"/>
      <c r="BC9" s="36"/>
      <c r="BD9" s="83"/>
      <c r="BE9" s="83"/>
      <c r="BF9" s="106"/>
    </row>
    <row r="10" spans="2:59" x14ac:dyDescent="0.25">
      <c r="B10" s="22">
        <v>3210</v>
      </c>
      <c r="C10" s="41" t="s">
        <v>55</v>
      </c>
      <c r="D10" s="43">
        <v>14394</v>
      </c>
      <c r="E10" s="43">
        <v>15514</v>
      </c>
      <c r="F10" s="43">
        <v>18669</v>
      </c>
      <c r="G10" s="43"/>
      <c r="H10" s="43">
        <v>4030</v>
      </c>
      <c r="I10" s="73">
        <v>20793</v>
      </c>
      <c r="J10" s="43">
        <v>15000</v>
      </c>
      <c r="K10" s="43">
        <v>15000</v>
      </c>
      <c r="L10" s="43">
        <v>15000</v>
      </c>
      <c r="M10" s="73">
        <v>15000</v>
      </c>
      <c r="N10" s="34"/>
      <c r="O10" s="34"/>
      <c r="P10" s="34"/>
      <c r="Q10" s="34"/>
      <c r="R10" s="34"/>
      <c r="S10" s="36"/>
      <c r="T10" s="34"/>
      <c r="U10" s="34"/>
      <c r="V10" s="36"/>
      <c r="W10" s="36"/>
      <c r="X10" s="43">
        <v>124284</v>
      </c>
      <c r="Y10" s="43">
        <v>126624</v>
      </c>
      <c r="Z10" s="43">
        <v>152045</v>
      </c>
      <c r="AA10" s="43">
        <v>99596</v>
      </c>
      <c r="AB10" s="43">
        <v>162666</v>
      </c>
      <c r="AC10" s="73">
        <v>148837</v>
      </c>
      <c r="AD10" s="57">
        <v>130000</v>
      </c>
      <c r="AE10" s="69">
        <v>100000</v>
      </c>
      <c r="AF10" s="70">
        <v>140000</v>
      </c>
      <c r="AG10" s="70">
        <v>140000</v>
      </c>
      <c r="AH10" s="34">
        <v>114306</v>
      </c>
      <c r="AI10" s="34">
        <v>154584</v>
      </c>
      <c r="AJ10" s="34">
        <v>153807</v>
      </c>
      <c r="AK10" s="34">
        <v>128252</v>
      </c>
      <c r="AL10" s="34">
        <v>140387</v>
      </c>
      <c r="AM10" s="36">
        <v>127816</v>
      </c>
      <c r="AN10" s="58">
        <v>155000</v>
      </c>
      <c r="AO10" s="74">
        <v>140000</v>
      </c>
      <c r="AP10" s="72">
        <v>135000</v>
      </c>
      <c r="AQ10" s="57"/>
      <c r="AR10" s="69"/>
      <c r="AS10" s="70"/>
      <c r="AT10" s="69"/>
      <c r="AU10" s="70"/>
      <c r="AV10" s="70"/>
      <c r="AW10" s="34"/>
      <c r="AX10" s="34"/>
      <c r="AY10" s="34"/>
      <c r="AZ10" s="36"/>
      <c r="BA10" s="36"/>
      <c r="BB10" s="36"/>
      <c r="BC10" s="36"/>
      <c r="BD10" s="83"/>
      <c r="BE10" s="83"/>
      <c r="BF10" s="106"/>
      <c r="BG10" s="53"/>
    </row>
    <row r="11" spans="2:59" x14ac:dyDescent="0.25">
      <c r="B11" s="22">
        <v>3220</v>
      </c>
      <c r="C11" s="41" t="s">
        <v>56</v>
      </c>
      <c r="D11" s="43"/>
      <c r="E11" s="43"/>
      <c r="F11" s="43"/>
      <c r="G11" s="43"/>
      <c r="H11" s="43"/>
      <c r="I11" s="73"/>
      <c r="J11" s="43"/>
      <c r="K11" s="43"/>
      <c r="L11" s="43"/>
      <c r="M11" s="73"/>
      <c r="N11" s="34"/>
      <c r="O11" s="34"/>
      <c r="P11" s="34"/>
      <c r="Q11" s="34"/>
      <c r="R11" s="34"/>
      <c r="S11" s="36"/>
      <c r="T11" s="34"/>
      <c r="U11" s="34"/>
      <c r="V11" s="36"/>
      <c r="W11" s="36"/>
      <c r="X11" s="43">
        <v>84354</v>
      </c>
      <c r="Y11" s="43">
        <v>90252</v>
      </c>
      <c r="Z11" s="43">
        <v>108291</v>
      </c>
      <c r="AA11" s="43">
        <v>97615</v>
      </c>
      <c r="AB11" s="43">
        <v>105599</v>
      </c>
      <c r="AC11" s="73">
        <v>101495</v>
      </c>
      <c r="AD11" s="57">
        <v>90000</v>
      </c>
      <c r="AE11" s="69">
        <v>90000</v>
      </c>
      <c r="AF11" s="70">
        <v>100000</v>
      </c>
      <c r="AG11" s="70">
        <v>100000</v>
      </c>
      <c r="AH11" s="34">
        <v>22943</v>
      </c>
      <c r="AI11" s="34">
        <v>24478</v>
      </c>
      <c r="AJ11" s="34">
        <v>21702</v>
      </c>
      <c r="AK11" s="34">
        <v>22609</v>
      </c>
      <c r="AL11" s="34">
        <v>34920</v>
      </c>
      <c r="AM11" s="36">
        <v>32800</v>
      </c>
      <c r="AN11" s="58">
        <v>25000</v>
      </c>
      <c r="AO11" s="74">
        <v>25000</v>
      </c>
      <c r="AP11" s="72">
        <v>35000</v>
      </c>
      <c r="AQ11" s="57"/>
      <c r="AR11" s="69"/>
      <c r="AS11" s="70"/>
      <c r="AT11" s="69"/>
      <c r="AU11" s="70"/>
      <c r="AV11" s="70"/>
      <c r="AW11" s="34"/>
      <c r="AX11" s="34"/>
      <c r="AY11" s="34"/>
      <c r="AZ11" s="36"/>
      <c r="BA11" s="36"/>
      <c r="BB11" s="36"/>
      <c r="BC11" s="36"/>
      <c r="BD11" s="83"/>
      <c r="BE11" s="83"/>
      <c r="BF11" s="106"/>
    </row>
    <row r="12" spans="2:59" ht="15" hidden="1" customHeight="1" x14ac:dyDescent="0.25">
      <c r="B12" s="22">
        <v>3300</v>
      </c>
      <c r="C12" s="41" t="s">
        <v>134</v>
      </c>
      <c r="D12" s="43"/>
      <c r="E12" s="43"/>
      <c r="F12" s="43">
        <v>1800</v>
      </c>
      <c r="G12" s="43"/>
      <c r="H12" s="43"/>
      <c r="I12" s="73"/>
      <c r="J12" s="43">
        <v>25000</v>
      </c>
      <c r="K12" s="43">
        <v>25000</v>
      </c>
      <c r="L12" s="43">
        <v>0</v>
      </c>
      <c r="M12" s="73">
        <v>0</v>
      </c>
      <c r="N12" s="34"/>
      <c r="O12" s="34"/>
      <c r="P12" s="34"/>
      <c r="Q12" s="34"/>
      <c r="R12" s="34"/>
      <c r="S12" s="36"/>
      <c r="T12" s="34"/>
      <c r="U12" s="34"/>
      <c r="V12" s="36"/>
      <c r="W12" s="36"/>
      <c r="X12" s="43"/>
      <c r="Y12" s="43"/>
      <c r="Z12" s="43"/>
      <c r="AA12" s="43"/>
      <c r="AB12" s="43"/>
      <c r="AC12" s="73"/>
      <c r="AD12" s="57"/>
      <c r="AE12" s="69"/>
      <c r="AF12" s="70"/>
      <c r="AG12" s="70"/>
      <c r="AH12" s="34"/>
      <c r="AI12" s="34"/>
      <c r="AJ12" s="34"/>
      <c r="AK12" s="34"/>
      <c r="AL12" s="34"/>
      <c r="AM12" s="36"/>
      <c r="AN12" s="58"/>
      <c r="AO12" s="74"/>
      <c r="AP12" s="72"/>
      <c r="AQ12" s="57"/>
      <c r="AR12" s="69"/>
      <c r="AS12" s="70"/>
      <c r="AT12" s="69"/>
      <c r="AU12" s="70"/>
      <c r="AV12" s="70"/>
      <c r="AW12" s="34"/>
      <c r="AX12" s="34"/>
      <c r="AY12" s="34"/>
      <c r="AZ12" s="36"/>
      <c r="BA12" s="36"/>
      <c r="BB12" s="36"/>
      <c r="BC12" s="36"/>
      <c r="BD12" s="83"/>
      <c r="BE12" s="83"/>
      <c r="BF12" s="106"/>
    </row>
    <row r="13" spans="2:59" x14ac:dyDescent="0.25">
      <c r="B13" s="22">
        <v>3310</v>
      </c>
      <c r="C13" s="41" t="s">
        <v>57</v>
      </c>
      <c r="D13" s="43"/>
      <c r="E13" s="43"/>
      <c r="F13" s="43"/>
      <c r="G13" s="43"/>
      <c r="H13" s="43"/>
      <c r="I13" s="73"/>
      <c r="J13" s="43"/>
      <c r="K13" s="43"/>
      <c r="L13" s="43"/>
      <c r="M13" s="73"/>
      <c r="N13" s="34"/>
      <c r="O13" s="34"/>
      <c r="P13" s="34"/>
      <c r="Q13" s="34"/>
      <c r="R13" s="34"/>
      <c r="S13" s="36"/>
      <c r="T13" s="34"/>
      <c r="U13" s="34"/>
      <c r="V13" s="36"/>
      <c r="W13" s="36"/>
      <c r="X13" s="43">
        <v>14070</v>
      </c>
      <c r="Y13" s="43">
        <v>20885</v>
      </c>
      <c r="Z13" s="43">
        <v>16563</v>
      </c>
      <c r="AA13" s="43">
        <v>14286</v>
      </c>
      <c r="AB13" s="43">
        <v>13284</v>
      </c>
      <c r="AC13" s="73">
        <v>16200</v>
      </c>
      <c r="AD13" s="57">
        <v>18000</v>
      </c>
      <c r="AE13" s="69">
        <v>15000</v>
      </c>
      <c r="AF13" s="70">
        <v>15000</v>
      </c>
      <c r="AG13" s="70">
        <v>10000</v>
      </c>
      <c r="AH13" s="34"/>
      <c r="AI13" s="34"/>
      <c r="AJ13" s="34"/>
      <c r="AK13" s="34"/>
      <c r="AL13" s="34"/>
      <c r="AM13" s="36"/>
      <c r="AN13" s="58"/>
      <c r="AO13" s="74"/>
      <c r="AP13" s="72"/>
      <c r="AQ13" s="57"/>
      <c r="AR13" s="69"/>
      <c r="AS13" s="70"/>
      <c r="AT13" s="69"/>
      <c r="AU13" s="70"/>
      <c r="AV13" s="70"/>
      <c r="AW13" s="34"/>
      <c r="AX13" s="34"/>
      <c r="AY13" s="34"/>
      <c r="AZ13" s="36"/>
      <c r="BA13" s="36"/>
      <c r="BB13" s="36"/>
      <c r="BC13" s="36"/>
      <c r="BD13" s="83"/>
      <c r="BE13" s="83"/>
      <c r="BF13" s="106"/>
    </row>
    <row r="14" spans="2:59" x14ac:dyDescent="0.25">
      <c r="B14" s="22">
        <v>3320</v>
      </c>
      <c r="C14" s="41" t="s">
        <v>31</v>
      </c>
      <c r="D14" s="43">
        <v>20298</v>
      </c>
      <c r="E14" s="43">
        <v>19364</v>
      </c>
      <c r="F14" s="43">
        <v>18510</v>
      </c>
      <c r="G14" s="43">
        <v>17630</v>
      </c>
      <c r="H14" s="43">
        <v>16220</v>
      </c>
      <c r="I14" s="73"/>
      <c r="J14" s="43">
        <v>20000</v>
      </c>
      <c r="K14" s="43">
        <v>20000</v>
      </c>
      <c r="L14" s="43">
        <v>20000</v>
      </c>
      <c r="M14" s="73"/>
      <c r="N14" s="34"/>
      <c r="O14" s="34"/>
      <c r="P14" s="34"/>
      <c r="Q14" s="34"/>
      <c r="R14" s="34"/>
      <c r="S14" s="36">
        <v>14650</v>
      </c>
      <c r="T14" s="34"/>
      <c r="U14" s="34"/>
      <c r="V14" s="36"/>
      <c r="W14" s="36"/>
      <c r="X14" s="43">
        <v>19373</v>
      </c>
      <c r="Y14" s="43"/>
      <c r="Z14" s="43"/>
      <c r="AA14" s="43">
        <v>3010</v>
      </c>
      <c r="AB14" s="43">
        <v>8900</v>
      </c>
      <c r="AC14" s="73">
        <v>3600</v>
      </c>
      <c r="AD14" s="57"/>
      <c r="AE14" s="69"/>
      <c r="AF14" s="70"/>
      <c r="AG14" s="70"/>
      <c r="AH14" s="34">
        <v>46500</v>
      </c>
      <c r="AI14" s="34">
        <v>59710</v>
      </c>
      <c r="AJ14" s="34">
        <v>38500</v>
      </c>
      <c r="AK14" s="34">
        <v>36000</v>
      </c>
      <c r="AL14" s="34">
        <v>23250</v>
      </c>
      <c r="AM14" s="36">
        <v>13000</v>
      </c>
      <c r="AN14" s="58">
        <v>50000</v>
      </c>
      <c r="AO14" s="74">
        <v>38000</v>
      </c>
      <c r="AP14" s="72">
        <v>18000</v>
      </c>
      <c r="AQ14" s="57"/>
      <c r="AR14" s="69"/>
      <c r="AS14" s="70"/>
      <c r="AT14" s="69"/>
      <c r="AU14" s="70"/>
      <c r="AV14" s="70"/>
      <c r="AW14" s="34"/>
      <c r="AX14" s="34"/>
      <c r="AY14" s="34"/>
      <c r="AZ14" s="36"/>
      <c r="BA14" s="36"/>
      <c r="BB14" s="36"/>
      <c r="BC14" s="36"/>
      <c r="BD14" s="83"/>
      <c r="BE14" s="83"/>
      <c r="BF14" s="106"/>
      <c r="BG14" s="51" t="s">
        <v>183</v>
      </c>
    </row>
    <row r="15" spans="2:59" x14ac:dyDescent="0.25">
      <c r="B15" s="22">
        <v>3325</v>
      </c>
      <c r="C15" s="41" t="s">
        <v>58</v>
      </c>
      <c r="D15" s="43"/>
      <c r="E15" s="43"/>
      <c r="F15" s="43"/>
      <c r="G15" s="43"/>
      <c r="H15" s="43"/>
      <c r="I15" s="73"/>
      <c r="J15" s="43"/>
      <c r="K15" s="43"/>
      <c r="L15" s="43"/>
      <c r="M15" s="73"/>
      <c r="N15" s="34"/>
      <c r="O15" s="34"/>
      <c r="P15" s="34"/>
      <c r="Q15" s="34"/>
      <c r="R15" s="34"/>
      <c r="S15" s="36"/>
      <c r="T15" s="34"/>
      <c r="U15" s="34"/>
      <c r="V15" s="36"/>
      <c r="W15" s="36"/>
      <c r="X15" s="43">
        <v>668599</v>
      </c>
      <c r="Y15" s="43">
        <v>716442</v>
      </c>
      <c r="Z15" s="43">
        <v>836230</v>
      </c>
      <c r="AA15" s="43">
        <v>862116</v>
      </c>
      <c r="AB15" s="43">
        <v>813784</v>
      </c>
      <c r="AC15" s="73">
        <v>864527.67</v>
      </c>
      <c r="AD15" s="57">
        <v>740000</v>
      </c>
      <c r="AE15" s="69">
        <v>800000</v>
      </c>
      <c r="AF15" s="70">
        <v>800000</v>
      </c>
      <c r="AG15" s="70">
        <v>800000</v>
      </c>
      <c r="AH15" s="34">
        <v>14400</v>
      </c>
      <c r="AI15" s="34">
        <v>10400</v>
      </c>
      <c r="AJ15" s="34">
        <v>44300</v>
      </c>
      <c r="AK15" s="34">
        <v>47200</v>
      </c>
      <c r="AL15" s="34">
        <v>44300</v>
      </c>
      <c r="AM15" s="36">
        <v>44300</v>
      </c>
      <c r="AN15" s="58">
        <v>40000</v>
      </c>
      <c r="AO15" s="74">
        <v>50000</v>
      </c>
      <c r="AP15" s="72">
        <v>50000</v>
      </c>
      <c r="AQ15" s="57"/>
      <c r="AR15" s="69"/>
      <c r="AS15" s="70"/>
      <c r="AT15" s="69"/>
      <c r="AU15" s="70"/>
      <c r="AV15" s="70"/>
      <c r="AW15" s="34"/>
      <c r="AX15" s="34"/>
      <c r="AY15" s="34"/>
      <c r="AZ15" s="36"/>
      <c r="BA15" s="36"/>
      <c r="BB15" s="36"/>
      <c r="BC15" s="36"/>
      <c r="BD15" s="83"/>
      <c r="BE15" s="83"/>
      <c r="BF15" s="106"/>
    </row>
    <row r="16" spans="2:59" x14ac:dyDescent="0.25">
      <c r="B16" s="22">
        <v>3400</v>
      </c>
      <c r="C16" s="41" t="s">
        <v>0</v>
      </c>
      <c r="D16" s="43">
        <v>86060</v>
      </c>
      <c r="E16" s="43">
        <v>166218</v>
      </c>
      <c r="F16" s="43">
        <v>176717</v>
      </c>
      <c r="G16" s="43">
        <v>138832</v>
      </c>
      <c r="H16" s="43">
        <v>158595</v>
      </c>
      <c r="I16" s="73">
        <v>139236</v>
      </c>
      <c r="J16" s="43">
        <v>130000</v>
      </c>
      <c r="K16" s="43">
        <v>140000</v>
      </c>
      <c r="L16" s="43">
        <v>145000</v>
      </c>
      <c r="M16" s="73">
        <v>140000</v>
      </c>
      <c r="N16" s="34"/>
      <c r="O16" s="34"/>
      <c r="P16" s="34"/>
      <c r="Q16" s="34"/>
      <c r="R16" s="34">
        <v>12176</v>
      </c>
      <c r="S16" s="36">
        <v>3759</v>
      </c>
      <c r="T16" s="34"/>
      <c r="U16" s="34"/>
      <c r="V16" s="36"/>
      <c r="W16" s="36">
        <v>4000</v>
      </c>
      <c r="X16" s="43"/>
      <c r="Y16" s="43"/>
      <c r="Z16" s="43"/>
      <c r="AA16" s="43"/>
      <c r="AB16" s="43"/>
      <c r="AC16" s="73"/>
      <c r="AD16" s="57"/>
      <c r="AE16" s="69"/>
      <c r="AF16" s="70"/>
      <c r="AG16" s="70"/>
      <c r="AH16" s="34"/>
      <c r="AI16" s="34"/>
      <c r="AJ16" s="34"/>
      <c r="AK16" s="34"/>
      <c r="AL16" s="34"/>
      <c r="AM16" s="36"/>
      <c r="AN16" s="58"/>
      <c r="AO16" s="74"/>
      <c r="AP16" s="72"/>
      <c r="AQ16" s="57"/>
      <c r="AR16" s="69"/>
      <c r="AS16" s="70"/>
      <c r="AT16" s="69"/>
      <c r="AU16" s="70"/>
      <c r="AV16" s="70"/>
      <c r="AW16" s="34"/>
      <c r="AX16" s="34"/>
      <c r="AY16" s="34"/>
      <c r="AZ16" s="36"/>
      <c r="BA16" s="36"/>
      <c r="BB16" s="36"/>
      <c r="BC16" s="36"/>
      <c r="BD16" s="83"/>
      <c r="BE16" s="83"/>
      <c r="BF16" s="106"/>
      <c r="BG16" s="51" t="s">
        <v>119</v>
      </c>
    </row>
    <row r="17" spans="2:59" x14ac:dyDescent="0.25">
      <c r="B17" s="22">
        <v>3410</v>
      </c>
      <c r="C17" s="41" t="s">
        <v>32</v>
      </c>
      <c r="D17" s="43">
        <v>1617000</v>
      </c>
      <c r="E17" s="43">
        <v>943000</v>
      </c>
      <c r="F17" s="43">
        <v>2004000</v>
      </c>
      <c r="G17" s="43">
        <v>912000</v>
      </c>
      <c r="H17" s="43">
        <v>936000</v>
      </c>
      <c r="I17" s="73">
        <v>899600</v>
      </c>
      <c r="J17" s="43">
        <v>950000</v>
      </c>
      <c r="K17" s="43">
        <v>950000</v>
      </c>
      <c r="L17" s="43">
        <v>950000</v>
      </c>
      <c r="M17" s="73">
        <v>980000</v>
      </c>
      <c r="N17" s="34"/>
      <c r="O17" s="34"/>
      <c r="P17" s="34"/>
      <c r="Q17" s="34"/>
      <c r="R17" s="34"/>
      <c r="S17" s="36"/>
      <c r="T17" s="34"/>
      <c r="U17" s="34"/>
      <c r="V17" s="36"/>
      <c r="W17" s="36"/>
      <c r="X17" s="43"/>
      <c r="Y17" s="43"/>
      <c r="Z17" s="43"/>
      <c r="AA17" s="43"/>
      <c r="AB17" s="43"/>
      <c r="AC17" s="73"/>
      <c r="AD17" s="57"/>
      <c r="AE17" s="69"/>
      <c r="AF17" s="70"/>
      <c r="AG17" s="70"/>
      <c r="AH17" s="34"/>
      <c r="AI17" s="34"/>
      <c r="AJ17" s="34"/>
      <c r="AK17" s="34"/>
      <c r="AL17" s="34"/>
      <c r="AM17" s="36"/>
      <c r="AN17" s="58"/>
      <c r="AO17" s="74"/>
      <c r="AP17" s="72"/>
      <c r="AQ17" s="57"/>
      <c r="AR17" s="69"/>
      <c r="AS17" s="70"/>
      <c r="AT17" s="69"/>
      <c r="AU17" s="70"/>
      <c r="AV17" s="70"/>
      <c r="AW17" s="34"/>
      <c r="AX17" s="34"/>
      <c r="AY17" s="34"/>
      <c r="AZ17" s="36"/>
      <c r="BA17" s="36"/>
      <c r="BB17" s="36"/>
      <c r="BC17" s="36"/>
      <c r="BD17" s="83"/>
      <c r="BE17" s="83"/>
      <c r="BF17" s="106"/>
    </row>
    <row r="18" spans="2:59" hidden="1" x14ac:dyDescent="0.25">
      <c r="B18" s="22">
        <v>3440</v>
      </c>
      <c r="C18" s="41" t="s">
        <v>187</v>
      </c>
      <c r="D18" s="43"/>
      <c r="E18" s="43"/>
      <c r="F18" s="43"/>
      <c r="G18" s="43"/>
      <c r="H18" s="75">
        <v>1320000</v>
      </c>
      <c r="I18" s="73"/>
      <c r="J18" s="43"/>
      <c r="K18" s="43"/>
      <c r="L18" s="43"/>
      <c r="M18" s="73"/>
      <c r="N18" s="34"/>
      <c r="O18" s="34"/>
      <c r="P18" s="34"/>
      <c r="Q18" s="34"/>
      <c r="R18" s="34"/>
      <c r="S18" s="36"/>
      <c r="T18" s="34"/>
      <c r="U18" s="34"/>
      <c r="V18" s="36"/>
      <c r="W18" s="36"/>
      <c r="X18" s="43"/>
      <c r="Y18" s="43"/>
      <c r="Z18" s="43"/>
      <c r="AA18" s="43"/>
      <c r="AB18" s="43"/>
      <c r="AC18" s="73"/>
      <c r="AD18" s="69"/>
      <c r="AE18" s="69"/>
      <c r="AF18" s="70"/>
      <c r="AG18" s="70"/>
      <c r="AH18" s="34"/>
      <c r="AI18" s="34"/>
      <c r="AJ18" s="34"/>
      <c r="AK18" s="34"/>
      <c r="AL18" s="34"/>
      <c r="AM18" s="36"/>
      <c r="AN18" s="74"/>
      <c r="AO18" s="74"/>
      <c r="AP18" s="72"/>
      <c r="AQ18" s="69"/>
      <c r="AR18" s="69"/>
      <c r="AS18" s="70"/>
      <c r="AT18" s="69"/>
      <c r="AU18" s="70"/>
      <c r="AV18" s="70"/>
      <c r="AW18" s="34"/>
      <c r="AX18" s="34"/>
      <c r="AY18" s="34"/>
      <c r="AZ18" s="36"/>
      <c r="BA18" s="36"/>
      <c r="BB18" s="36"/>
      <c r="BC18" s="36"/>
      <c r="BD18" s="83"/>
      <c r="BE18" s="83"/>
      <c r="BF18" s="106"/>
    </row>
    <row r="19" spans="2:59" ht="15" customHeight="1" x14ac:dyDescent="0.25">
      <c r="B19" s="22">
        <v>3441</v>
      </c>
      <c r="C19" s="41" t="s">
        <v>199</v>
      </c>
      <c r="D19" s="43"/>
      <c r="E19" s="43"/>
      <c r="F19" s="43"/>
      <c r="G19" s="43">
        <v>246000</v>
      </c>
      <c r="H19" s="43"/>
      <c r="I19" s="73"/>
      <c r="J19" s="43"/>
      <c r="K19" s="43"/>
      <c r="L19" s="43"/>
      <c r="M19" s="73"/>
      <c r="N19" s="34"/>
      <c r="O19" s="34"/>
      <c r="P19" s="34"/>
      <c r="Q19" s="34"/>
      <c r="R19" s="34"/>
      <c r="S19" s="36"/>
      <c r="T19" s="34"/>
      <c r="U19" s="34"/>
      <c r="V19" s="36"/>
      <c r="W19" s="36"/>
      <c r="X19" s="43"/>
      <c r="Y19" s="43"/>
      <c r="Z19" s="43"/>
      <c r="AA19" s="43"/>
      <c r="AB19" s="43"/>
      <c r="AC19" s="73"/>
      <c r="AD19" s="57"/>
      <c r="AE19" s="69"/>
      <c r="AF19" s="70"/>
      <c r="AG19" s="70"/>
      <c r="AH19" s="34"/>
      <c r="AI19" s="34"/>
      <c r="AJ19" s="34"/>
      <c r="AK19" s="34"/>
      <c r="AL19" s="34"/>
      <c r="AM19" s="36"/>
      <c r="AN19" s="58"/>
      <c r="AO19" s="74"/>
      <c r="AP19" s="72"/>
      <c r="AQ19" s="57"/>
      <c r="AR19" s="69"/>
      <c r="AS19" s="70">
        <v>6000</v>
      </c>
      <c r="AT19" s="69"/>
      <c r="AU19" s="70"/>
      <c r="AV19" s="70"/>
      <c r="AW19" s="34"/>
      <c r="AX19" s="34"/>
      <c r="AY19" s="34"/>
      <c r="AZ19" s="36"/>
      <c r="BA19" s="36"/>
      <c r="BB19" s="36"/>
      <c r="BC19" s="36"/>
      <c r="BD19" s="83"/>
      <c r="BE19" s="83"/>
      <c r="BF19" s="106"/>
    </row>
    <row r="20" spans="2:59" x14ac:dyDescent="0.25">
      <c r="B20" s="22">
        <v>3442</v>
      </c>
      <c r="C20" s="41" t="s">
        <v>121</v>
      </c>
      <c r="D20" s="43"/>
      <c r="E20" s="43"/>
      <c r="F20" s="43"/>
      <c r="G20" s="75">
        <v>1173993</v>
      </c>
      <c r="H20" s="73">
        <v>7334</v>
      </c>
      <c r="I20" s="73">
        <v>40566</v>
      </c>
      <c r="J20" s="43"/>
      <c r="K20" s="43"/>
      <c r="L20" s="43">
        <v>7000</v>
      </c>
      <c r="M20" s="73">
        <v>7000</v>
      </c>
      <c r="N20" s="34"/>
      <c r="O20" s="34"/>
      <c r="P20" s="34"/>
      <c r="Q20" s="34"/>
      <c r="R20" s="34"/>
      <c r="S20" s="36">
        <v>150000</v>
      </c>
      <c r="T20" s="34"/>
      <c r="U20" s="34"/>
      <c r="V20" s="36"/>
      <c r="W20" s="36"/>
      <c r="X20" s="43"/>
      <c r="Y20" s="43">
        <v>4000</v>
      </c>
      <c r="Z20" s="43">
        <v>9120</v>
      </c>
      <c r="AA20" s="43"/>
      <c r="AB20" s="43">
        <v>8160</v>
      </c>
      <c r="AC20" s="73">
        <v>18620</v>
      </c>
      <c r="AD20" s="57"/>
      <c r="AE20" s="69"/>
      <c r="AF20" s="70"/>
      <c r="AG20" s="70"/>
      <c r="AH20" s="34"/>
      <c r="AI20" s="34">
        <v>4604</v>
      </c>
      <c r="AJ20" s="34">
        <v>5859</v>
      </c>
      <c r="AK20" s="34">
        <v>5982</v>
      </c>
      <c r="AL20" s="34">
        <v>12249</v>
      </c>
      <c r="AM20" s="36">
        <v>18853</v>
      </c>
      <c r="AN20" s="58">
        <v>7500</v>
      </c>
      <c r="AO20" s="74">
        <v>6000</v>
      </c>
      <c r="AP20" s="72">
        <v>18000</v>
      </c>
      <c r="AQ20" s="57"/>
      <c r="AR20" s="69">
        <v>30242</v>
      </c>
      <c r="AS20" s="70"/>
      <c r="AT20" s="69"/>
      <c r="AU20" s="70"/>
      <c r="AV20" s="70"/>
      <c r="AW20" s="34"/>
      <c r="AX20" s="34"/>
      <c r="AY20" s="34"/>
      <c r="AZ20" s="36"/>
      <c r="BA20" s="36"/>
      <c r="BB20" s="36"/>
      <c r="BC20" s="36"/>
      <c r="BD20" s="83"/>
      <c r="BE20" s="83"/>
      <c r="BF20" s="106"/>
      <c r="BG20" s="51" t="s">
        <v>193</v>
      </c>
    </row>
    <row r="21" spans="2:59" ht="15" hidden="1" customHeight="1" x14ac:dyDescent="0.25">
      <c r="B21" s="22">
        <v>3500</v>
      </c>
      <c r="C21" s="41" t="s">
        <v>137</v>
      </c>
      <c r="D21" s="43"/>
      <c r="E21" s="43"/>
      <c r="F21" s="43">
        <v>1000</v>
      </c>
      <c r="G21" s="43">
        <v>35000</v>
      </c>
      <c r="H21" s="43"/>
      <c r="I21" s="73"/>
      <c r="J21" s="43"/>
      <c r="K21" s="43"/>
      <c r="L21" s="43"/>
      <c r="M21" s="73"/>
      <c r="N21" s="34"/>
      <c r="O21" s="34"/>
      <c r="P21" s="34"/>
      <c r="Q21" s="34"/>
      <c r="R21" s="34"/>
      <c r="S21" s="36"/>
      <c r="T21" s="34"/>
      <c r="U21" s="34"/>
      <c r="V21" s="36"/>
      <c r="W21" s="36"/>
      <c r="X21" s="43"/>
      <c r="Y21" s="43"/>
      <c r="Z21" s="43"/>
      <c r="AA21" s="43"/>
      <c r="AB21" s="43"/>
      <c r="AC21" s="73"/>
      <c r="AD21" s="57"/>
      <c r="AE21" s="69"/>
      <c r="AF21" s="70"/>
      <c r="AG21" s="70"/>
      <c r="AH21" s="34"/>
      <c r="AI21" s="34"/>
      <c r="AJ21" s="34"/>
      <c r="AK21" s="34"/>
      <c r="AL21" s="34"/>
      <c r="AM21" s="36"/>
      <c r="AN21" s="58"/>
      <c r="AO21" s="74"/>
      <c r="AP21" s="72"/>
      <c r="AQ21" s="57"/>
      <c r="AR21" s="69"/>
      <c r="AS21" s="70"/>
      <c r="AT21" s="69"/>
      <c r="AU21" s="70"/>
      <c r="AV21" s="70"/>
      <c r="AW21" s="34"/>
      <c r="AX21" s="34"/>
      <c r="AY21" s="34"/>
      <c r="AZ21" s="36"/>
      <c r="BA21" s="36"/>
      <c r="BB21" s="36"/>
      <c r="BC21" s="36"/>
      <c r="BD21" s="83"/>
      <c r="BE21" s="83"/>
      <c r="BF21" s="106"/>
    </row>
    <row r="22" spans="2:59" x14ac:dyDescent="0.25">
      <c r="B22" s="22">
        <v>3600</v>
      </c>
      <c r="C22" s="41" t="s">
        <v>33</v>
      </c>
      <c r="D22" s="43">
        <v>41050</v>
      </c>
      <c r="E22" s="43">
        <v>37850</v>
      </c>
      <c r="F22" s="43">
        <v>37500</v>
      </c>
      <c r="G22" s="43">
        <v>26750</v>
      </c>
      <c r="H22" s="43">
        <v>32625</v>
      </c>
      <c r="I22" s="73">
        <v>34950</v>
      </c>
      <c r="J22" s="43">
        <v>40000</v>
      </c>
      <c r="K22" s="43">
        <v>30000</v>
      </c>
      <c r="L22" s="43">
        <v>35000</v>
      </c>
      <c r="M22" s="73">
        <v>35000</v>
      </c>
      <c r="N22" s="34"/>
      <c r="O22" s="34"/>
      <c r="P22" s="34"/>
      <c r="Q22" s="34"/>
      <c r="R22" s="34"/>
      <c r="S22" s="36"/>
      <c r="T22" s="34"/>
      <c r="U22" s="34"/>
      <c r="V22" s="36"/>
      <c r="W22" s="36"/>
      <c r="X22" s="43"/>
      <c r="Y22" s="43"/>
      <c r="Z22" s="43"/>
      <c r="AA22" s="43"/>
      <c r="AB22" s="43"/>
      <c r="AC22" s="73"/>
      <c r="AD22" s="57"/>
      <c r="AE22" s="69"/>
      <c r="AF22" s="70"/>
      <c r="AG22" s="70"/>
      <c r="AH22" s="34"/>
      <c r="AI22" s="34"/>
      <c r="AJ22" s="34"/>
      <c r="AK22" s="34"/>
      <c r="AL22" s="34"/>
      <c r="AM22" s="36"/>
      <c r="AN22" s="58"/>
      <c r="AO22" s="74"/>
      <c r="AP22" s="72"/>
      <c r="AQ22" s="57"/>
      <c r="AR22" s="69"/>
      <c r="AS22" s="70"/>
      <c r="AT22" s="69"/>
      <c r="AU22" s="70"/>
      <c r="AV22" s="70"/>
      <c r="AW22" s="34"/>
      <c r="AX22" s="34"/>
      <c r="AY22" s="34"/>
      <c r="AZ22" s="36"/>
      <c r="BA22" s="36"/>
      <c r="BB22" s="36"/>
      <c r="BC22" s="36"/>
      <c r="BD22" s="83"/>
      <c r="BE22" s="83"/>
      <c r="BF22" s="106"/>
    </row>
    <row r="23" spans="2:59" x14ac:dyDescent="0.25">
      <c r="B23" s="22">
        <v>3605</v>
      </c>
      <c r="C23" s="41" t="s">
        <v>34</v>
      </c>
      <c r="D23" s="43">
        <v>42000</v>
      </c>
      <c r="E23" s="43">
        <v>31475</v>
      </c>
      <c r="F23" s="43">
        <v>8700</v>
      </c>
      <c r="G23" s="43">
        <v>26100</v>
      </c>
      <c r="H23" s="43">
        <v>44500</v>
      </c>
      <c r="I23" s="73">
        <v>77535</v>
      </c>
      <c r="J23" s="43">
        <v>10000</v>
      </c>
      <c r="K23" s="43">
        <v>50000</v>
      </c>
      <c r="L23" s="43">
        <v>50000</v>
      </c>
      <c r="M23" s="73">
        <v>45000</v>
      </c>
      <c r="N23" s="34"/>
      <c r="O23" s="34"/>
      <c r="P23" s="34"/>
      <c r="Q23" s="34"/>
      <c r="R23" s="34"/>
      <c r="S23" s="36"/>
      <c r="T23" s="34"/>
      <c r="U23" s="34"/>
      <c r="V23" s="36"/>
      <c r="W23" s="36"/>
      <c r="X23" s="43"/>
      <c r="Y23" s="43"/>
      <c r="Z23" s="43">
        <v>15900</v>
      </c>
      <c r="AA23" s="43">
        <v>13200</v>
      </c>
      <c r="AB23" s="43">
        <v>13500</v>
      </c>
      <c r="AC23" s="73">
        <v>15000</v>
      </c>
      <c r="AD23" s="57">
        <v>16000</v>
      </c>
      <c r="AE23" s="69">
        <v>15000</v>
      </c>
      <c r="AF23" s="70">
        <v>15000</v>
      </c>
      <c r="AG23" s="70">
        <v>15000</v>
      </c>
      <c r="AH23" s="34"/>
      <c r="AI23" s="34"/>
      <c r="AJ23" s="34"/>
      <c r="AK23" s="34"/>
      <c r="AL23" s="34"/>
      <c r="AM23" s="36"/>
      <c r="AN23" s="58"/>
      <c r="AO23" s="74"/>
      <c r="AP23" s="72"/>
      <c r="AQ23" s="57"/>
      <c r="AR23" s="69"/>
      <c r="AS23" s="70"/>
      <c r="AT23" s="69"/>
      <c r="AU23" s="70"/>
      <c r="AV23" s="70"/>
      <c r="AW23" s="34"/>
      <c r="AX23" s="34"/>
      <c r="AY23" s="34"/>
      <c r="AZ23" s="36"/>
      <c r="BA23" s="36"/>
      <c r="BB23" s="36"/>
      <c r="BC23" s="36"/>
      <c r="BD23" s="83"/>
      <c r="BE23" s="83"/>
      <c r="BF23" s="106"/>
      <c r="BG23" s="51" t="s">
        <v>181</v>
      </c>
    </row>
    <row r="24" spans="2:59" ht="15" hidden="1" customHeight="1" x14ac:dyDescent="0.25">
      <c r="B24" s="22">
        <v>3610</v>
      </c>
      <c r="C24" s="41" t="s">
        <v>35</v>
      </c>
      <c r="D24" s="43">
        <v>60000</v>
      </c>
      <c r="E24" s="43">
        <v>60000</v>
      </c>
      <c r="F24" s="43">
        <v>55000</v>
      </c>
      <c r="G24" s="43">
        <v>15000</v>
      </c>
      <c r="H24" s="43">
        <v>0</v>
      </c>
      <c r="I24" s="73"/>
      <c r="J24" s="43">
        <v>20000</v>
      </c>
      <c r="K24" s="43"/>
      <c r="L24" s="43"/>
      <c r="M24" s="73"/>
      <c r="N24" s="34"/>
      <c r="O24" s="34"/>
      <c r="P24" s="34"/>
      <c r="Q24" s="34"/>
      <c r="R24" s="34"/>
      <c r="S24" s="36"/>
      <c r="T24" s="34"/>
      <c r="U24" s="34"/>
      <c r="V24" s="36"/>
      <c r="W24" s="36"/>
      <c r="X24" s="43"/>
      <c r="Y24" s="43"/>
      <c r="Z24" s="43"/>
      <c r="AA24" s="43"/>
      <c r="AB24" s="43"/>
      <c r="AC24" s="73"/>
      <c r="AD24" s="57"/>
      <c r="AE24" s="69"/>
      <c r="AF24" s="70"/>
      <c r="AG24" s="70"/>
      <c r="AH24" s="34"/>
      <c r="AI24" s="34"/>
      <c r="AJ24" s="34"/>
      <c r="AK24" s="34"/>
      <c r="AL24" s="34"/>
      <c r="AM24" s="36"/>
      <c r="AN24" s="58"/>
      <c r="AO24" s="74"/>
      <c r="AP24" s="72"/>
      <c r="AQ24" s="57"/>
      <c r="AR24" s="69"/>
      <c r="AS24" s="70"/>
      <c r="AT24" s="69"/>
      <c r="AU24" s="70"/>
      <c r="AV24" s="70"/>
      <c r="AW24" s="34"/>
      <c r="AX24" s="34"/>
      <c r="AY24" s="34"/>
      <c r="AZ24" s="36"/>
      <c r="BA24" s="36"/>
      <c r="BB24" s="36"/>
      <c r="BC24" s="36"/>
      <c r="BD24" s="83"/>
      <c r="BE24" s="83"/>
      <c r="BF24" s="106"/>
    </row>
    <row r="25" spans="2:59" x14ac:dyDescent="0.25">
      <c r="B25" s="22">
        <v>3620</v>
      </c>
      <c r="C25" s="41" t="s">
        <v>36</v>
      </c>
      <c r="D25" s="43">
        <v>4000</v>
      </c>
      <c r="E25" s="43">
        <v>1500</v>
      </c>
      <c r="F25" s="43"/>
      <c r="G25" s="43"/>
      <c r="H25" s="43">
        <v>0</v>
      </c>
      <c r="I25" s="73">
        <v>3000</v>
      </c>
      <c r="J25" s="43"/>
      <c r="K25" s="43"/>
      <c r="L25" s="43"/>
      <c r="M25" s="73"/>
      <c r="N25" s="34"/>
      <c r="O25" s="34"/>
      <c r="P25" s="34"/>
      <c r="Q25" s="34"/>
      <c r="R25" s="34"/>
      <c r="S25" s="36"/>
      <c r="T25" s="34"/>
      <c r="U25" s="34"/>
      <c r="V25" s="36"/>
      <c r="W25" s="36"/>
      <c r="X25" s="43"/>
      <c r="Y25" s="43"/>
      <c r="Z25" s="43"/>
      <c r="AA25" s="43">
        <v>2500</v>
      </c>
      <c r="AB25" s="43">
        <v>3000</v>
      </c>
      <c r="AC25" s="73"/>
      <c r="AD25" s="57"/>
      <c r="AE25" s="69"/>
      <c r="AF25" s="70"/>
      <c r="AG25" s="70"/>
      <c r="AH25" s="34"/>
      <c r="AI25" s="34"/>
      <c r="AJ25" s="34">
        <v>11000</v>
      </c>
      <c r="AK25" s="34">
        <v>10000</v>
      </c>
      <c r="AL25" s="34">
        <v>10000</v>
      </c>
      <c r="AM25" s="36">
        <v>10000</v>
      </c>
      <c r="AN25" s="58">
        <v>8000</v>
      </c>
      <c r="AO25" s="74">
        <v>10000</v>
      </c>
      <c r="AP25" s="72">
        <v>10000</v>
      </c>
      <c r="AQ25" s="57"/>
      <c r="AR25" s="69"/>
      <c r="AS25" s="70"/>
      <c r="AT25" s="69"/>
      <c r="AU25" s="70"/>
      <c r="AV25" s="70"/>
      <c r="AW25" s="34"/>
      <c r="AX25" s="34"/>
      <c r="AY25" s="34"/>
      <c r="AZ25" s="36"/>
      <c r="BA25" s="36"/>
      <c r="BB25" s="36"/>
      <c r="BC25" s="36"/>
      <c r="BD25" s="83"/>
      <c r="BE25" s="83"/>
      <c r="BF25" s="106"/>
      <c r="BG25" s="51" t="s">
        <v>168</v>
      </c>
    </row>
    <row r="26" spans="2:59" x14ac:dyDescent="0.25">
      <c r="B26" s="22">
        <v>3900</v>
      </c>
      <c r="C26" s="41" t="s">
        <v>37</v>
      </c>
      <c r="D26" s="43"/>
      <c r="E26" s="43">
        <v>32910</v>
      </c>
      <c r="F26" s="43">
        <v>4380</v>
      </c>
      <c r="G26" s="75">
        <v>67900</v>
      </c>
      <c r="H26" s="73">
        <v>1000</v>
      </c>
      <c r="I26" s="73">
        <v>1850</v>
      </c>
      <c r="J26" s="43">
        <v>5000</v>
      </c>
      <c r="K26" s="43">
        <v>5000</v>
      </c>
      <c r="L26" s="43">
        <v>5000</v>
      </c>
      <c r="M26" s="73">
        <v>5000</v>
      </c>
      <c r="N26" s="34"/>
      <c r="O26" s="34"/>
      <c r="P26" s="34"/>
      <c r="Q26" s="34"/>
      <c r="R26" s="34"/>
      <c r="S26" s="36">
        <v>2000</v>
      </c>
      <c r="T26" s="34"/>
      <c r="U26" s="34"/>
      <c r="V26" s="36"/>
      <c r="W26" s="36"/>
      <c r="X26" s="43"/>
      <c r="Y26" s="43"/>
      <c r="Z26" s="43">
        <v>3890</v>
      </c>
      <c r="AA26" s="43">
        <v>6185</v>
      </c>
      <c r="AB26" s="43">
        <v>2385</v>
      </c>
      <c r="AC26" s="73">
        <v>2510</v>
      </c>
      <c r="AD26" s="57"/>
      <c r="AE26" s="69">
        <v>7000</v>
      </c>
      <c r="AF26" s="70"/>
      <c r="AG26" s="70"/>
      <c r="AH26" s="34">
        <v>8000</v>
      </c>
      <c r="AI26" s="34">
        <v>17000</v>
      </c>
      <c r="AJ26" s="34"/>
      <c r="AK26" s="34"/>
      <c r="AL26" s="34"/>
      <c r="AM26" s="36"/>
      <c r="AN26" s="58"/>
      <c r="AO26" s="74"/>
      <c r="AP26" s="72"/>
      <c r="AQ26" s="57"/>
      <c r="AR26" s="69"/>
      <c r="AS26" s="70"/>
      <c r="AT26" s="69"/>
      <c r="AU26" s="70"/>
      <c r="AV26" s="70"/>
      <c r="AW26" s="34"/>
      <c r="AX26" s="34"/>
      <c r="AY26" s="34"/>
      <c r="AZ26" s="36"/>
      <c r="BA26" s="36"/>
      <c r="BB26" s="36"/>
      <c r="BC26" s="36"/>
      <c r="BD26" s="83"/>
      <c r="BE26" s="83"/>
      <c r="BF26" s="106"/>
    </row>
    <row r="27" spans="2:59" s="2" customFormat="1" ht="12.75" x14ac:dyDescent="0.2">
      <c r="B27" s="26">
        <v>3920</v>
      </c>
      <c r="C27" s="6" t="s">
        <v>1</v>
      </c>
      <c r="D27" s="31">
        <f>144047+1150</f>
        <v>145197</v>
      </c>
      <c r="E27" s="31">
        <v>220184</v>
      </c>
      <c r="F27" s="31">
        <v>219278</v>
      </c>
      <c r="G27" s="31">
        <v>177262</v>
      </c>
      <c r="H27" s="73">
        <v>159525</v>
      </c>
      <c r="I27" s="73">
        <v>147240</v>
      </c>
      <c r="J27" s="31">
        <v>200000</v>
      </c>
      <c r="K27" s="73">
        <v>200000</v>
      </c>
      <c r="L27" s="73">
        <v>160000</v>
      </c>
      <c r="M27" s="73">
        <v>150000</v>
      </c>
      <c r="N27" s="36">
        <v>4074</v>
      </c>
      <c r="O27" s="36">
        <v>67328</v>
      </c>
      <c r="P27" s="36">
        <v>55580</v>
      </c>
      <c r="Q27" s="36">
        <v>27710</v>
      </c>
      <c r="R27" s="36">
        <v>8480</v>
      </c>
      <c r="S27" s="36">
        <v>34508</v>
      </c>
      <c r="T27" s="36">
        <v>45000</v>
      </c>
      <c r="U27" s="36">
        <v>30000</v>
      </c>
      <c r="V27" s="36">
        <v>25000</v>
      </c>
      <c r="W27" s="36">
        <v>30000</v>
      </c>
      <c r="X27" s="31">
        <v>54008</v>
      </c>
      <c r="Y27" s="31">
        <v>114909</v>
      </c>
      <c r="Z27" s="31">
        <v>72045</v>
      </c>
      <c r="AA27" s="31">
        <v>89928</v>
      </c>
      <c r="AB27" s="73">
        <v>67725</v>
      </c>
      <c r="AC27" s="73">
        <v>71715</v>
      </c>
      <c r="AD27" s="59">
        <v>95000</v>
      </c>
      <c r="AE27" s="70">
        <v>93000</v>
      </c>
      <c r="AF27" s="70">
        <v>65000</v>
      </c>
      <c r="AG27" s="70">
        <v>70000</v>
      </c>
      <c r="AH27" s="36">
        <v>182679</v>
      </c>
      <c r="AI27" s="36">
        <v>252065</v>
      </c>
      <c r="AJ27" s="36">
        <v>297095</v>
      </c>
      <c r="AK27" s="36">
        <v>231526</v>
      </c>
      <c r="AL27" s="36">
        <v>229160</v>
      </c>
      <c r="AM27" s="36">
        <v>247037</v>
      </c>
      <c r="AN27" s="60">
        <v>270000</v>
      </c>
      <c r="AO27" s="72">
        <v>215000</v>
      </c>
      <c r="AP27" s="72">
        <v>240000</v>
      </c>
      <c r="AQ27" s="59"/>
      <c r="AR27" s="70">
        <v>5260</v>
      </c>
      <c r="AS27" s="70"/>
      <c r="AT27" s="70">
        <v>18000</v>
      </c>
      <c r="AU27" s="70">
        <v>10000</v>
      </c>
      <c r="AV27" s="70"/>
      <c r="AW27" s="36"/>
      <c r="AX27" s="36"/>
      <c r="AY27" s="36"/>
      <c r="AZ27" s="36"/>
      <c r="BA27" s="36"/>
      <c r="BB27" s="36"/>
      <c r="BC27" s="36"/>
      <c r="BD27" s="83"/>
      <c r="BE27" s="83"/>
      <c r="BF27" s="107"/>
      <c r="BG27" s="54"/>
    </row>
    <row r="28" spans="2:59" s="2" customFormat="1" ht="12.75" hidden="1" x14ac:dyDescent="0.2">
      <c r="B28" s="26">
        <v>3921</v>
      </c>
      <c r="C28" s="6" t="s">
        <v>138</v>
      </c>
      <c r="D28" s="31"/>
      <c r="E28" s="31"/>
      <c r="F28" s="31">
        <v>2750</v>
      </c>
      <c r="G28" s="31">
        <v>4950</v>
      </c>
      <c r="H28" s="73">
        <v>3750</v>
      </c>
      <c r="I28" s="73"/>
      <c r="J28" s="31">
        <v>10000</v>
      </c>
      <c r="K28" s="73">
        <v>5000</v>
      </c>
      <c r="L28" s="31">
        <v>5000</v>
      </c>
      <c r="M28" s="73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1"/>
      <c r="Y28" s="31"/>
      <c r="Z28" s="31"/>
      <c r="AA28" s="31"/>
      <c r="AB28" s="73"/>
      <c r="AC28" s="73"/>
      <c r="AD28" s="59"/>
      <c r="AE28" s="70"/>
      <c r="AF28" s="70"/>
      <c r="AG28" s="70"/>
      <c r="AH28" s="36"/>
      <c r="AI28" s="36"/>
      <c r="AJ28" s="36"/>
      <c r="AK28" s="36"/>
      <c r="AL28" s="36"/>
      <c r="AM28" s="36"/>
      <c r="AN28" s="60"/>
      <c r="AO28" s="72"/>
      <c r="AP28" s="72"/>
      <c r="AQ28" s="59"/>
      <c r="AR28" s="70"/>
      <c r="AS28" s="70"/>
      <c r="AT28" s="70"/>
      <c r="AU28" s="70"/>
      <c r="AV28" s="70"/>
      <c r="AW28" s="36"/>
      <c r="AX28" s="36"/>
      <c r="AY28" s="36"/>
      <c r="AZ28" s="36"/>
      <c r="BA28" s="36"/>
      <c r="BB28" s="36"/>
      <c r="BC28" s="36"/>
      <c r="BD28" s="83"/>
      <c r="BE28" s="83"/>
      <c r="BF28" s="107"/>
      <c r="BG28" s="54"/>
    </row>
    <row r="29" spans="2:59" x14ac:dyDescent="0.25">
      <c r="B29" s="22">
        <v>3930</v>
      </c>
      <c r="C29" s="41" t="s">
        <v>59</v>
      </c>
      <c r="D29" s="43"/>
      <c r="E29" s="43"/>
      <c r="F29" s="43"/>
      <c r="G29" s="43"/>
      <c r="H29" s="43"/>
      <c r="I29" s="73"/>
      <c r="J29" s="43"/>
      <c r="K29" s="43"/>
      <c r="L29" s="43"/>
      <c r="M29" s="73"/>
      <c r="N29" s="34"/>
      <c r="O29" s="34"/>
      <c r="P29" s="34"/>
      <c r="Q29" s="34"/>
      <c r="R29" s="34"/>
      <c r="S29" s="36"/>
      <c r="T29" s="34"/>
      <c r="U29" s="34"/>
      <c r="V29" s="36"/>
      <c r="W29" s="36"/>
      <c r="X29" s="43">
        <v>93230</v>
      </c>
      <c r="Y29" s="43">
        <v>86920</v>
      </c>
      <c r="Z29" s="43">
        <v>87850</v>
      </c>
      <c r="AA29" s="43">
        <v>90050</v>
      </c>
      <c r="AB29" s="43">
        <v>114650</v>
      </c>
      <c r="AC29" s="73">
        <v>85900</v>
      </c>
      <c r="AD29" s="57">
        <v>85000</v>
      </c>
      <c r="AE29" s="69">
        <v>90000</v>
      </c>
      <c r="AF29" s="70">
        <v>115000</v>
      </c>
      <c r="AG29" s="70">
        <v>110000</v>
      </c>
      <c r="AH29" s="34"/>
      <c r="AI29" s="34"/>
      <c r="AJ29" s="34"/>
      <c r="AK29" s="34"/>
      <c r="AL29" s="34"/>
      <c r="AM29" s="36">
        <v>68068</v>
      </c>
      <c r="AN29" s="58"/>
      <c r="AO29" s="74"/>
      <c r="AP29" s="72"/>
      <c r="AQ29" s="57"/>
      <c r="AR29" s="69">
        <v>2640</v>
      </c>
      <c r="AS29" s="70"/>
      <c r="AT29" s="69"/>
      <c r="AU29" s="70">
        <v>3000</v>
      </c>
      <c r="AV29" s="70"/>
      <c r="AW29" s="34"/>
      <c r="AX29" s="34"/>
      <c r="AY29" s="34"/>
      <c r="AZ29" s="36"/>
      <c r="BA29" s="36"/>
      <c r="BB29" s="36"/>
      <c r="BC29" s="36"/>
      <c r="BD29" s="83"/>
      <c r="BE29" s="83"/>
      <c r="BF29" s="106"/>
    </row>
    <row r="30" spans="2:59" x14ac:dyDescent="0.25">
      <c r="B30" s="22">
        <v>3931</v>
      </c>
      <c r="C30" s="41" t="s">
        <v>200</v>
      </c>
      <c r="D30" s="43"/>
      <c r="E30" s="43"/>
      <c r="F30" s="43"/>
      <c r="G30" s="43"/>
      <c r="H30" s="43"/>
      <c r="I30" s="73"/>
      <c r="J30" s="43"/>
      <c r="K30" s="43"/>
      <c r="L30" s="43"/>
      <c r="M30" s="73"/>
      <c r="N30" s="34"/>
      <c r="O30" s="34"/>
      <c r="P30" s="34"/>
      <c r="Q30" s="34"/>
      <c r="R30" s="34"/>
      <c r="S30" s="36"/>
      <c r="T30" s="34"/>
      <c r="U30" s="34"/>
      <c r="V30" s="36"/>
      <c r="W30" s="36"/>
      <c r="X30" s="43"/>
      <c r="Y30" s="43"/>
      <c r="Z30" s="43"/>
      <c r="AA30" s="43"/>
      <c r="AB30" s="43"/>
      <c r="AC30" s="73"/>
      <c r="AD30" s="69"/>
      <c r="AE30" s="69"/>
      <c r="AF30" s="70"/>
      <c r="AG30" s="70"/>
      <c r="AH30" s="34"/>
      <c r="AI30" s="34"/>
      <c r="AJ30" s="34"/>
      <c r="AK30" s="34"/>
      <c r="AL30" s="34"/>
      <c r="AM30" s="36"/>
      <c r="AN30" s="74"/>
      <c r="AO30" s="74"/>
      <c r="AP30" s="72"/>
      <c r="AQ30" s="69"/>
      <c r="AR30" s="69"/>
      <c r="AS30" s="70">
        <v>1800</v>
      </c>
      <c r="AT30" s="69"/>
      <c r="AU30" s="70"/>
      <c r="AV30" s="70"/>
      <c r="AW30" s="34"/>
      <c r="AX30" s="34"/>
      <c r="AY30" s="34"/>
      <c r="AZ30" s="36"/>
      <c r="BA30" s="36"/>
      <c r="BB30" s="36"/>
      <c r="BC30" s="36"/>
      <c r="BD30" s="83"/>
      <c r="BE30" s="83"/>
      <c r="BF30" s="106"/>
    </row>
    <row r="31" spans="2:59" x14ac:dyDescent="0.25">
      <c r="B31" s="22">
        <v>3932</v>
      </c>
      <c r="C31" s="41" t="s">
        <v>202</v>
      </c>
      <c r="D31" s="43"/>
      <c r="E31" s="43"/>
      <c r="F31" s="43"/>
      <c r="G31" s="43"/>
      <c r="H31" s="43"/>
      <c r="I31" s="73"/>
      <c r="J31" s="43"/>
      <c r="K31" s="43"/>
      <c r="L31" s="43"/>
      <c r="M31" s="73"/>
      <c r="N31" s="34"/>
      <c r="O31" s="34"/>
      <c r="P31" s="34"/>
      <c r="Q31" s="34"/>
      <c r="R31" s="34"/>
      <c r="S31" s="36"/>
      <c r="T31" s="34"/>
      <c r="U31" s="34"/>
      <c r="V31" s="36"/>
      <c r="W31" s="36"/>
      <c r="X31" s="43"/>
      <c r="Y31" s="43"/>
      <c r="Z31" s="43"/>
      <c r="AA31" s="43"/>
      <c r="AB31" s="43"/>
      <c r="AC31" s="73"/>
      <c r="AD31" s="69"/>
      <c r="AE31" s="69"/>
      <c r="AF31" s="70"/>
      <c r="AG31" s="70"/>
      <c r="AH31" s="34"/>
      <c r="AI31" s="34"/>
      <c r="AJ31" s="34"/>
      <c r="AK31" s="34"/>
      <c r="AL31" s="34"/>
      <c r="AM31" s="36">
        <v>10236</v>
      </c>
      <c r="AN31" s="74"/>
      <c r="AO31" s="74"/>
      <c r="AP31" s="72">
        <v>20000</v>
      </c>
      <c r="AQ31" s="69"/>
      <c r="AR31" s="69"/>
      <c r="AS31" s="70"/>
      <c r="AT31" s="69"/>
      <c r="AU31" s="70"/>
      <c r="AV31" s="70"/>
      <c r="AW31" s="34"/>
      <c r="AX31" s="34"/>
      <c r="AY31" s="34"/>
      <c r="AZ31" s="36"/>
      <c r="BA31" s="36"/>
      <c r="BB31" s="36"/>
      <c r="BC31" s="36"/>
      <c r="BD31" s="83"/>
      <c r="BE31" s="83"/>
      <c r="BF31" s="106"/>
      <c r="BG31" s="51" t="s">
        <v>203</v>
      </c>
    </row>
    <row r="32" spans="2:59" ht="15" hidden="1" customHeight="1" x14ac:dyDescent="0.25">
      <c r="B32" s="22">
        <v>3950</v>
      </c>
      <c r="C32" s="41" t="s">
        <v>173</v>
      </c>
      <c r="D32" s="43"/>
      <c r="E32" s="43"/>
      <c r="F32" s="43"/>
      <c r="G32" s="43">
        <v>21220</v>
      </c>
      <c r="H32" s="43"/>
      <c r="I32" s="73"/>
      <c r="J32" s="43"/>
      <c r="K32" s="43"/>
      <c r="L32" s="43"/>
      <c r="M32" s="73"/>
      <c r="N32" s="34"/>
      <c r="O32" s="34"/>
      <c r="P32" s="34"/>
      <c r="Q32" s="34"/>
      <c r="R32" s="34"/>
      <c r="S32" s="36"/>
      <c r="T32" s="34"/>
      <c r="U32" s="34"/>
      <c r="V32" s="36"/>
      <c r="W32" s="36"/>
      <c r="X32" s="43"/>
      <c r="Y32" s="43"/>
      <c r="Z32" s="43"/>
      <c r="AA32" s="43">
        <v>2430</v>
      </c>
      <c r="AB32" s="43"/>
      <c r="AC32" s="73"/>
      <c r="AD32" s="57"/>
      <c r="AE32" s="69"/>
      <c r="AF32" s="70"/>
      <c r="AG32" s="70"/>
      <c r="AH32" s="34"/>
      <c r="AI32" s="34"/>
      <c r="AJ32" s="34"/>
      <c r="AK32" s="34"/>
      <c r="AL32" s="34"/>
      <c r="AM32" s="36"/>
      <c r="AN32" s="58"/>
      <c r="AO32" s="74"/>
      <c r="AP32" s="72"/>
      <c r="AQ32" s="57"/>
      <c r="AR32" s="69"/>
      <c r="AS32" s="70"/>
      <c r="AT32" s="69"/>
      <c r="AU32" s="70"/>
      <c r="AV32" s="70"/>
      <c r="AW32" s="34"/>
      <c r="AX32" s="34"/>
      <c r="AY32" s="34"/>
      <c r="AZ32" s="36"/>
      <c r="BA32" s="36"/>
      <c r="BB32" s="36"/>
      <c r="BC32" s="36"/>
      <c r="BD32" s="83"/>
      <c r="BE32" s="83"/>
      <c r="BF32" s="106"/>
    </row>
    <row r="33" spans="2:62" x14ac:dyDescent="0.25">
      <c r="B33" s="22">
        <v>3960</v>
      </c>
      <c r="C33" s="41" t="s">
        <v>191</v>
      </c>
      <c r="D33" s="43">
        <v>147205</v>
      </c>
      <c r="E33" s="43">
        <v>114764</v>
      </c>
      <c r="F33" s="43">
        <v>180613</v>
      </c>
      <c r="G33" s="43">
        <v>164093</v>
      </c>
      <c r="H33" s="43">
        <v>168966</v>
      </c>
      <c r="I33" s="73">
        <v>209829</v>
      </c>
      <c r="J33" s="43">
        <v>150000</v>
      </c>
      <c r="K33" s="43">
        <v>125000</v>
      </c>
      <c r="L33" s="43">
        <v>140000</v>
      </c>
      <c r="M33" s="73">
        <v>200000</v>
      </c>
      <c r="N33" s="34"/>
      <c r="O33" s="34"/>
      <c r="P33" s="34"/>
      <c r="Q33" s="34"/>
      <c r="R33" s="34"/>
      <c r="S33" s="36"/>
      <c r="T33" s="34"/>
      <c r="U33" s="34"/>
      <c r="V33" s="36"/>
      <c r="W33" s="36"/>
      <c r="X33" s="43"/>
      <c r="Y33" s="43"/>
      <c r="Z33" s="43"/>
      <c r="AA33" s="43"/>
      <c r="AB33" s="43"/>
      <c r="AC33" s="73"/>
      <c r="AD33" s="57"/>
      <c r="AE33" s="69"/>
      <c r="AF33" s="70"/>
      <c r="AG33" s="70"/>
      <c r="AH33" s="34"/>
      <c r="AI33" s="34"/>
      <c r="AJ33" s="34"/>
      <c r="AK33" s="34"/>
      <c r="AL33" s="34"/>
      <c r="AM33" s="36"/>
      <c r="AN33" s="58"/>
      <c r="AO33" s="74"/>
      <c r="AP33" s="72"/>
      <c r="AQ33" s="57"/>
      <c r="AR33" s="69"/>
      <c r="AS33" s="70"/>
      <c r="AT33" s="69"/>
      <c r="AU33" s="70"/>
      <c r="AV33" s="70"/>
      <c r="AW33" s="34"/>
      <c r="AX33" s="34"/>
      <c r="AY33" s="34"/>
      <c r="AZ33" s="36"/>
      <c r="BA33" s="36"/>
      <c r="BB33" s="36"/>
      <c r="BC33" s="36"/>
      <c r="BD33" s="83"/>
      <c r="BE33" s="83"/>
      <c r="BF33" s="106"/>
    </row>
    <row r="34" spans="2:62" x14ac:dyDescent="0.25">
      <c r="B34" s="22">
        <v>3990</v>
      </c>
      <c r="C34" s="41" t="s">
        <v>81</v>
      </c>
      <c r="D34" s="43">
        <v>221850</v>
      </c>
      <c r="E34" s="43">
        <v>393361</v>
      </c>
      <c r="F34" s="43">
        <v>165769</v>
      </c>
      <c r="G34" s="43">
        <v>177216</v>
      </c>
      <c r="H34" s="75">
        <v>1498015</v>
      </c>
      <c r="I34" s="73">
        <v>254364</v>
      </c>
      <c r="J34" s="43">
        <v>150000</v>
      </c>
      <c r="K34" s="43">
        <v>180000</v>
      </c>
      <c r="L34" s="43">
        <v>200000</v>
      </c>
      <c r="M34" s="73">
        <v>250000</v>
      </c>
      <c r="N34" s="34"/>
      <c r="O34" s="34"/>
      <c r="P34" s="34"/>
      <c r="Q34" s="34"/>
      <c r="R34" s="34"/>
      <c r="S34" s="36"/>
      <c r="T34" s="34"/>
      <c r="U34" s="34"/>
      <c r="V34" s="36"/>
      <c r="W34" s="36"/>
      <c r="X34" s="43"/>
      <c r="Y34" s="43"/>
      <c r="Z34" s="43"/>
      <c r="AA34" s="43"/>
      <c r="AB34" s="43"/>
      <c r="AC34" s="73"/>
      <c r="AD34" s="57"/>
      <c r="AE34" s="69"/>
      <c r="AF34" s="70"/>
      <c r="AG34" s="70"/>
      <c r="AH34" s="34"/>
      <c r="AI34" s="34"/>
      <c r="AJ34" s="34"/>
      <c r="AK34" s="34"/>
      <c r="AL34" s="34"/>
      <c r="AM34" s="36"/>
      <c r="AN34" s="58"/>
      <c r="AO34" s="74"/>
      <c r="AP34" s="72"/>
      <c r="AQ34" s="57"/>
      <c r="AR34" s="69"/>
      <c r="AS34" s="70"/>
      <c r="AT34" s="69"/>
      <c r="AU34" s="70"/>
      <c r="AV34" s="70"/>
      <c r="AW34" s="34"/>
      <c r="AX34" s="34"/>
      <c r="AY34" s="34"/>
      <c r="AZ34" s="36"/>
      <c r="BA34" s="36"/>
      <c r="BB34" s="36"/>
      <c r="BC34" s="36"/>
      <c r="BD34" s="83"/>
      <c r="BE34" s="83"/>
      <c r="BF34" s="106"/>
      <c r="BG34" s="51" t="s">
        <v>192</v>
      </c>
      <c r="BH34" s="71">
        <f>BI34*7%</f>
        <v>273343.42000000004</v>
      </c>
      <c r="BI34" s="40">
        <v>3904906</v>
      </c>
      <c r="BJ34" s="40" t="s">
        <v>194</v>
      </c>
    </row>
    <row r="35" spans="2:62" s="1" customFormat="1" ht="12.75" x14ac:dyDescent="0.2">
      <c r="B35" s="24"/>
      <c r="C35" s="4" t="s">
        <v>26</v>
      </c>
      <c r="D35" s="30">
        <f t="shared" ref="D35:J35" si="0">SUM(D5:D34)</f>
        <v>2740345</v>
      </c>
      <c r="E35" s="30">
        <f t="shared" si="0"/>
        <v>2381140</v>
      </c>
      <c r="F35" s="30">
        <f t="shared" si="0"/>
        <v>3212686</v>
      </c>
      <c r="G35" s="30">
        <f t="shared" si="0"/>
        <v>3653434</v>
      </c>
      <c r="H35" s="30">
        <f t="shared" si="0"/>
        <v>4684560</v>
      </c>
      <c r="I35" s="89">
        <f>SUM(I5:I34)</f>
        <v>2160963</v>
      </c>
      <c r="J35" s="30">
        <f t="shared" si="0"/>
        <v>2055000</v>
      </c>
      <c r="K35" s="30">
        <f>SUM(K5:K34)</f>
        <v>2070000</v>
      </c>
      <c r="L35" s="30">
        <f>SUM(L5:L34)</f>
        <v>2097000</v>
      </c>
      <c r="M35" s="89">
        <f>SUM(M5:M34)</f>
        <v>2192000</v>
      </c>
      <c r="N35" s="35">
        <f t="shared" ref="N35:Z35" si="1">SUM(N7:N33)</f>
        <v>4074</v>
      </c>
      <c r="O35" s="35">
        <f t="shared" si="1"/>
        <v>67328</v>
      </c>
      <c r="P35" s="35">
        <f t="shared" si="1"/>
        <v>55580</v>
      </c>
      <c r="Q35" s="35">
        <f t="shared" si="1"/>
        <v>27710</v>
      </c>
      <c r="R35" s="35">
        <f>SUM(R7:R34)</f>
        <v>20656</v>
      </c>
      <c r="S35" s="67">
        <f>SUM(S7:S34)</f>
        <v>226917</v>
      </c>
      <c r="T35" s="35">
        <f t="shared" si="1"/>
        <v>45000</v>
      </c>
      <c r="U35" s="35">
        <f>SUM(U5:U34)</f>
        <v>30000</v>
      </c>
      <c r="V35" s="67">
        <f>SUM(V5:V34)</f>
        <v>25000</v>
      </c>
      <c r="W35" s="67">
        <f>SUM(W5:W34)</f>
        <v>34000</v>
      </c>
      <c r="X35" s="30">
        <f t="shared" si="1"/>
        <v>1067918</v>
      </c>
      <c r="Y35" s="30">
        <f t="shared" si="1"/>
        <v>1160032</v>
      </c>
      <c r="Z35" s="30">
        <f t="shared" si="1"/>
        <v>1330934</v>
      </c>
      <c r="AA35" s="30">
        <f t="shared" ref="AA35:AN35" si="2">SUM(AA7:AA33)</f>
        <v>1280916</v>
      </c>
      <c r="AB35" s="30">
        <f t="shared" si="2"/>
        <v>1320653</v>
      </c>
      <c r="AC35" s="89">
        <f>SUM(AC5:AC34)</f>
        <v>1328404.67</v>
      </c>
      <c r="AD35" s="30">
        <f t="shared" si="2"/>
        <v>1174000</v>
      </c>
      <c r="AE35" s="30">
        <f>SUM(AE5:AE34)</f>
        <v>1210000</v>
      </c>
      <c r="AF35" s="89">
        <f>SUM(AF5:AF34)</f>
        <v>1250000</v>
      </c>
      <c r="AG35" s="89">
        <f>SUM(AG5:AG34)</f>
        <v>1245000</v>
      </c>
      <c r="AH35" s="35">
        <f t="shared" si="2"/>
        <v>420828</v>
      </c>
      <c r="AI35" s="35">
        <f t="shared" si="2"/>
        <v>550841</v>
      </c>
      <c r="AJ35" s="35">
        <f t="shared" si="2"/>
        <v>590063</v>
      </c>
      <c r="AK35" s="35">
        <f t="shared" si="2"/>
        <v>484569</v>
      </c>
      <c r="AL35" s="35">
        <f t="shared" si="2"/>
        <v>494266</v>
      </c>
      <c r="AM35" s="67">
        <f t="shared" si="2"/>
        <v>572110</v>
      </c>
      <c r="AN35" s="35">
        <f t="shared" si="2"/>
        <v>575500</v>
      </c>
      <c r="AO35" s="35">
        <f>SUM(AO7:AO34)</f>
        <v>484000</v>
      </c>
      <c r="AP35" s="67">
        <f>SUM(AP7:AP34)</f>
        <v>526000</v>
      </c>
      <c r="AQ35" s="30">
        <f t="shared" ref="AQ35:AV35" si="3">SUM(AQ5:AQ34)</f>
        <v>0</v>
      </c>
      <c r="AR35" s="30">
        <f t="shared" si="3"/>
        <v>38142</v>
      </c>
      <c r="AS35" s="89">
        <f t="shared" si="3"/>
        <v>7800</v>
      </c>
      <c r="AT35" s="30">
        <f t="shared" si="3"/>
        <v>18000</v>
      </c>
      <c r="AU35" s="89">
        <f t="shared" si="3"/>
        <v>13000</v>
      </c>
      <c r="AV35" s="89">
        <f t="shared" si="3"/>
        <v>0</v>
      </c>
      <c r="AW35" s="35">
        <f>D35+N35+X35+AH35</f>
        <v>4233165</v>
      </c>
      <c r="AX35" s="35">
        <f>E35+O35+Y35+AI35</f>
        <v>4159341</v>
      </c>
      <c r="AY35" s="35">
        <f>F35+P35+Z35+AJ35</f>
        <v>5189263</v>
      </c>
      <c r="AZ35" s="67">
        <f>G35+Q35+AA35+AK35</f>
        <v>5446629</v>
      </c>
      <c r="BA35" s="67">
        <f>H35+R35+AB35+AL35+AR35</f>
        <v>6558277</v>
      </c>
      <c r="BB35" s="67">
        <f>I35+S35+AC35+AM35+AS35</f>
        <v>4296194.67</v>
      </c>
      <c r="BC35" s="67">
        <f>J35+T35+AD35+AN35</f>
        <v>3849500</v>
      </c>
      <c r="BD35" s="84">
        <f>AT35+AO35+AE35+U35+K35</f>
        <v>3812000</v>
      </c>
      <c r="BE35" s="84" t="e">
        <f>K35+V35+AF35+#REF!+AU35</f>
        <v>#REF!</v>
      </c>
      <c r="BF35" s="108">
        <f>M35+W35+AG35+AP35+AV35</f>
        <v>3997000</v>
      </c>
      <c r="BG35" s="52"/>
    </row>
    <row r="36" spans="2:62" ht="15" hidden="1" customHeight="1" x14ac:dyDescent="0.25">
      <c r="B36" s="22">
        <v>4100</v>
      </c>
      <c r="C36" s="41" t="s">
        <v>174</v>
      </c>
      <c r="D36" s="43">
        <v>12013</v>
      </c>
      <c r="E36" s="43">
        <v>50931</v>
      </c>
      <c r="F36" s="43"/>
      <c r="G36" s="43">
        <v>107847</v>
      </c>
      <c r="H36" s="43"/>
      <c r="I36" s="73"/>
      <c r="J36" s="43"/>
      <c r="K36" s="43"/>
      <c r="L36" s="43"/>
      <c r="M36" s="73"/>
      <c r="N36" s="34"/>
      <c r="O36" s="34"/>
      <c r="P36" s="34"/>
      <c r="Q36" s="34"/>
      <c r="R36" s="34"/>
      <c r="S36" s="36"/>
      <c r="T36" s="34"/>
      <c r="U36" s="34"/>
      <c r="V36" s="36"/>
      <c r="W36" s="36"/>
      <c r="X36" s="43"/>
      <c r="Y36" s="43"/>
      <c r="Z36" s="43"/>
      <c r="AA36" s="43"/>
      <c r="AB36" s="43"/>
      <c r="AC36" s="73"/>
      <c r="AD36" s="57"/>
      <c r="AE36" s="69"/>
      <c r="AF36" s="70"/>
      <c r="AG36" s="70"/>
      <c r="AH36" s="34"/>
      <c r="AI36" s="34"/>
      <c r="AJ36" s="34"/>
      <c r="AK36" s="34"/>
      <c r="AL36" s="34"/>
      <c r="AM36" s="36"/>
      <c r="AN36" s="58"/>
      <c r="AO36" s="74"/>
      <c r="AP36" s="72"/>
      <c r="AQ36" s="57"/>
      <c r="AR36" s="69"/>
      <c r="AS36" s="70"/>
      <c r="AT36" s="69"/>
      <c r="AU36" s="70"/>
      <c r="AV36" s="70"/>
      <c r="AW36" s="34"/>
      <c r="AX36" s="34"/>
      <c r="AY36" s="34"/>
      <c r="AZ36" s="36"/>
      <c r="BA36" s="36"/>
      <c r="BB36" s="36"/>
      <c r="BC36" s="36"/>
      <c r="BD36" s="83"/>
      <c r="BE36" s="83"/>
      <c r="BF36" s="106"/>
    </row>
    <row r="37" spans="2:62" x14ac:dyDescent="0.25">
      <c r="B37" s="22">
        <v>4110</v>
      </c>
      <c r="C37" s="41" t="s">
        <v>87</v>
      </c>
      <c r="D37" s="43">
        <v>5166</v>
      </c>
      <c r="E37" s="43">
        <v>908</v>
      </c>
      <c r="F37" s="43">
        <v>42589</v>
      </c>
      <c r="G37" s="43">
        <v>10819</v>
      </c>
      <c r="H37" s="43">
        <v>8877</v>
      </c>
      <c r="I37" s="73">
        <v>9673</v>
      </c>
      <c r="J37" s="43">
        <v>15000</v>
      </c>
      <c r="K37" s="43">
        <v>10000</v>
      </c>
      <c r="L37" s="43">
        <v>10000</v>
      </c>
      <c r="M37" s="73">
        <v>10000</v>
      </c>
      <c r="N37" s="34"/>
      <c r="O37" s="34"/>
      <c r="P37" s="34"/>
      <c r="Q37" s="34"/>
      <c r="R37" s="34"/>
      <c r="S37" s="36"/>
      <c r="T37" s="34"/>
      <c r="U37" s="34"/>
      <c r="V37" s="36"/>
      <c r="W37" s="36"/>
      <c r="X37" s="43">
        <f>106747-20000</f>
        <v>86747</v>
      </c>
      <c r="Y37" s="43">
        <v>75566</v>
      </c>
      <c r="Z37" s="43">
        <v>70573</v>
      </c>
      <c r="AA37" s="43">
        <v>49061</v>
      </c>
      <c r="AB37" s="43">
        <v>79269</v>
      </c>
      <c r="AC37" s="73">
        <v>69081</v>
      </c>
      <c r="AD37" s="57">
        <v>65000</v>
      </c>
      <c r="AE37" s="69">
        <v>60000</v>
      </c>
      <c r="AF37" s="70">
        <v>70000</v>
      </c>
      <c r="AG37" s="70">
        <v>70000</v>
      </c>
      <c r="AH37" s="34">
        <f>50319+20000</f>
        <v>70319</v>
      </c>
      <c r="AI37" s="34">
        <v>87391</v>
      </c>
      <c r="AJ37" s="34">
        <v>69124</v>
      </c>
      <c r="AK37" s="34">
        <v>61238</v>
      </c>
      <c r="AL37" s="34">
        <v>65329</v>
      </c>
      <c r="AM37" s="36">
        <v>59073</v>
      </c>
      <c r="AN37" s="58">
        <v>70000</v>
      </c>
      <c r="AO37" s="74">
        <v>70000</v>
      </c>
      <c r="AP37" s="72">
        <v>70000</v>
      </c>
      <c r="AQ37" s="57"/>
      <c r="AR37" s="69"/>
      <c r="AS37" s="70"/>
      <c r="AT37" s="69"/>
      <c r="AU37" s="70"/>
      <c r="AV37" s="70"/>
      <c r="AW37" s="34"/>
      <c r="AX37" s="34"/>
      <c r="AY37" s="34"/>
      <c r="AZ37" s="36"/>
      <c r="BA37" s="36"/>
      <c r="BB37" s="36"/>
      <c r="BC37" s="36"/>
      <c r="BD37" s="83"/>
      <c r="BE37" s="83"/>
      <c r="BF37" s="106"/>
    </row>
    <row r="38" spans="2:62" ht="15" hidden="1" customHeight="1" x14ac:dyDescent="0.25">
      <c r="B38" s="22">
        <v>4410</v>
      </c>
      <c r="C38" s="41" t="s">
        <v>166</v>
      </c>
      <c r="D38" s="43"/>
      <c r="E38" s="43"/>
      <c r="F38" s="43"/>
      <c r="G38" s="43">
        <v>50000</v>
      </c>
      <c r="H38" s="43"/>
      <c r="I38" s="73"/>
      <c r="J38" s="43">
        <v>50000</v>
      </c>
      <c r="K38" s="43">
        <v>5000</v>
      </c>
      <c r="L38" s="43"/>
      <c r="M38" s="73"/>
      <c r="N38" s="34"/>
      <c r="O38" s="34"/>
      <c r="P38" s="34"/>
      <c r="Q38" s="34"/>
      <c r="R38" s="34"/>
      <c r="S38" s="36"/>
      <c r="T38" s="34"/>
      <c r="U38" s="34"/>
      <c r="V38" s="36"/>
      <c r="W38" s="36"/>
      <c r="X38" s="43"/>
      <c r="Y38" s="43"/>
      <c r="Z38" s="43"/>
      <c r="AA38" s="43"/>
      <c r="AB38" s="43"/>
      <c r="AC38" s="73"/>
      <c r="AD38" s="57"/>
      <c r="AE38" s="69"/>
      <c r="AF38" s="70"/>
      <c r="AG38" s="70"/>
      <c r="AH38" s="34"/>
      <c r="AI38" s="34"/>
      <c r="AJ38" s="34"/>
      <c r="AK38" s="34"/>
      <c r="AL38" s="34"/>
      <c r="AM38" s="36"/>
      <c r="AN38" s="58"/>
      <c r="AO38" s="74"/>
      <c r="AP38" s="72"/>
      <c r="AQ38" s="57"/>
      <c r="AR38" s="69"/>
      <c r="AS38" s="70"/>
      <c r="AT38" s="69"/>
      <c r="AU38" s="70"/>
      <c r="AV38" s="70"/>
      <c r="AW38" s="34"/>
      <c r="AX38" s="34"/>
      <c r="AY38" s="34"/>
      <c r="AZ38" s="36"/>
      <c r="BA38" s="36"/>
      <c r="BB38" s="36"/>
      <c r="BC38" s="36"/>
      <c r="BD38" s="83"/>
      <c r="BE38" s="83"/>
      <c r="BF38" s="106"/>
    </row>
    <row r="39" spans="2:62" x14ac:dyDescent="0.25">
      <c r="B39" s="22">
        <v>4420</v>
      </c>
      <c r="C39" s="41" t="s">
        <v>188</v>
      </c>
      <c r="D39" s="43"/>
      <c r="E39" s="43"/>
      <c r="F39" s="43"/>
      <c r="G39" s="43">
        <v>66225</v>
      </c>
      <c r="H39" s="43">
        <v>7880</v>
      </c>
      <c r="I39" s="73">
        <v>990</v>
      </c>
      <c r="J39" s="43"/>
      <c r="K39" s="43"/>
      <c r="L39" s="43"/>
      <c r="M39" s="73"/>
      <c r="N39" s="34"/>
      <c r="O39" s="34"/>
      <c r="P39" s="34"/>
      <c r="Q39" s="34"/>
      <c r="R39" s="34"/>
      <c r="S39" s="36"/>
      <c r="T39" s="34"/>
      <c r="U39" s="34"/>
      <c r="V39" s="36"/>
      <c r="W39" s="36"/>
      <c r="X39" s="43"/>
      <c r="Y39" s="43"/>
      <c r="Z39" s="43"/>
      <c r="AA39" s="43"/>
      <c r="AB39" s="43">
        <v>3460</v>
      </c>
      <c r="AC39" s="73">
        <v>6100</v>
      </c>
      <c r="AD39" s="57"/>
      <c r="AE39" s="69"/>
      <c r="AF39" s="70"/>
      <c r="AG39" s="70"/>
      <c r="AH39" s="34"/>
      <c r="AI39" s="34"/>
      <c r="AJ39" s="34"/>
      <c r="AK39" s="34"/>
      <c r="AL39" s="34"/>
      <c r="AM39" s="36">
        <v>3300</v>
      </c>
      <c r="AN39" s="58"/>
      <c r="AO39" s="74"/>
      <c r="AP39" s="72"/>
      <c r="AQ39" s="57"/>
      <c r="AR39" s="69"/>
      <c r="AS39" s="70"/>
      <c r="AT39" s="69"/>
      <c r="AU39" s="70"/>
      <c r="AV39" s="70"/>
      <c r="AW39" s="34"/>
      <c r="AX39" s="34"/>
      <c r="AY39" s="34"/>
      <c r="AZ39" s="36"/>
      <c r="BA39" s="36"/>
      <c r="BB39" s="36"/>
      <c r="BC39" s="36"/>
      <c r="BD39" s="83"/>
      <c r="BE39" s="83"/>
      <c r="BF39" s="106"/>
    </row>
    <row r="40" spans="2:62" x14ac:dyDescent="0.25">
      <c r="B40" s="22">
        <v>4425</v>
      </c>
      <c r="C40" s="41" t="s">
        <v>79</v>
      </c>
      <c r="D40" s="43"/>
      <c r="E40" s="43"/>
      <c r="F40" s="43"/>
      <c r="G40" s="43"/>
      <c r="H40" s="43">
        <v>5443</v>
      </c>
      <c r="I40" s="73"/>
      <c r="J40" s="43"/>
      <c r="K40" s="43"/>
      <c r="L40" s="43"/>
      <c r="M40" s="73"/>
      <c r="N40" s="34"/>
      <c r="O40" s="34"/>
      <c r="P40" s="34"/>
      <c r="Q40" s="34"/>
      <c r="R40" s="34"/>
      <c r="S40" s="36"/>
      <c r="T40" s="34"/>
      <c r="U40" s="34"/>
      <c r="V40" s="36"/>
      <c r="W40" s="36"/>
      <c r="X40" s="43">
        <v>449561</v>
      </c>
      <c r="Y40" s="43">
        <v>461898</v>
      </c>
      <c r="Z40" s="43">
        <v>650456</v>
      </c>
      <c r="AA40" s="43">
        <v>619035</v>
      </c>
      <c r="AB40" s="43">
        <v>580876</v>
      </c>
      <c r="AC40" s="73">
        <v>593930.85</v>
      </c>
      <c r="AD40" s="57">
        <v>540000</v>
      </c>
      <c r="AE40" s="69">
        <v>600000</v>
      </c>
      <c r="AF40" s="70">
        <v>600000</v>
      </c>
      <c r="AG40" s="70">
        <v>600000</v>
      </c>
      <c r="AH40" s="34">
        <v>14400</v>
      </c>
      <c r="AI40" s="34">
        <v>2000</v>
      </c>
      <c r="AJ40" s="34">
        <v>6000</v>
      </c>
      <c r="AK40" s="34">
        <v>22500</v>
      </c>
      <c r="AL40" s="34">
        <v>7500</v>
      </c>
      <c r="AM40" s="36">
        <v>7500</v>
      </c>
      <c r="AN40" s="58">
        <v>9000</v>
      </c>
      <c r="AO40" s="74">
        <v>20000</v>
      </c>
      <c r="AP40" s="72">
        <v>7500</v>
      </c>
      <c r="AQ40" s="57"/>
      <c r="AR40" s="69"/>
      <c r="AS40" s="70"/>
      <c r="AT40" s="69"/>
      <c r="AU40" s="70"/>
      <c r="AV40" s="70"/>
      <c r="AW40" s="34"/>
      <c r="AX40" s="34"/>
      <c r="AY40" s="34"/>
      <c r="AZ40" s="36"/>
      <c r="BA40" s="36"/>
      <c r="BB40" s="36"/>
      <c r="BC40" s="36"/>
      <c r="BD40" s="83"/>
      <c r="BE40" s="83"/>
      <c r="BF40" s="106"/>
    </row>
    <row r="41" spans="2:62" s="2" customFormat="1" ht="12.75" hidden="1" customHeight="1" x14ac:dyDescent="0.2">
      <c r="B41" s="26">
        <v>4650</v>
      </c>
      <c r="C41" s="6" t="s">
        <v>175</v>
      </c>
      <c r="D41" s="31">
        <v>40797</v>
      </c>
      <c r="E41" s="31"/>
      <c r="F41" s="31"/>
      <c r="G41" s="31">
        <v>3100</v>
      </c>
      <c r="H41" s="73"/>
      <c r="I41" s="73"/>
      <c r="J41" s="31"/>
      <c r="K41" s="73"/>
      <c r="L41" s="31"/>
      <c r="M41" s="73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1"/>
      <c r="Y41" s="31"/>
      <c r="Z41" s="31"/>
      <c r="AA41" s="31"/>
      <c r="AB41" s="73"/>
      <c r="AC41" s="73"/>
      <c r="AD41" s="59"/>
      <c r="AE41" s="70"/>
      <c r="AF41" s="70"/>
      <c r="AG41" s="70"/>
      <c r="AH41" s="36"/>
      <c r="AI41" s="36"/>
      <c r="AJ41" s="36"/>
      <c r="AK41" s="36"/>
      <c r="AL41" s="36"/>
      <c r="AM41" s="36"/>
      <c r="AN41" s="58"/>
      <c r="AO41" s="74"/>
      <c r="AP41" s="72"/>
      <c r="AQ41" s="57"/>
      <c r="AR41" s="69"/>
      <c r="AS41" s="70"/>
      <c r="AT41" s="69"/>
      <c r="AU41" s="70"/>
      <c r="AV41" s="70"/>
      <c r="AW41" s="34"/>
      <c r="AX41" s="34"/>
      <c r="AY41" s="34"/>
      <c r="AZ41" s="36"/>
      <c r="BA41" s="36"/>
      <c r="BB41" s="36"/>
      <c r="BC41" s="36"/>
      <c r="BD41" s="83"/>
      <c r="BE41" s="83"/>
      <c r="BF41" s="107"/>
      <c r="BG41" s="54"/>
    </row>
    <row r="42" spans="2:62" x14ac:dyDescent="0.25">
      <c r="B42" s="22">
        <v>5010</v>
      </c>
      <c r="C42" s="41" t="s">
        <v>4</v>
      </c>
      <c r="D42" s="43">
        <v>191806</v>
      </c>
      <c r="E42" s="43">
        <v>187513</v>
      </c>
      <c r="F42" s="43">
        <v>230292</v>
      </c>
      <c r="G42" s="31">
        <v>178354</v>
      </c>
      <c r="H42" s="73">
        <v>162882</v>
      </c>
      <c r="I42" s="73">
        <v>174896</v>
      </c>
      <c r="J42" s="43">
        <v>235000</v>
      </c>
      <c r="K42" s="43">
        <v>180000</v>
      </c>
      <c r="L42" s="43">
        <v>180000</v>
      </c>
      <c r="M42" s="73">
        <v>180000</v>
      </c>
      <c r="N42" s="34"/>
      <c r="O42" s="34"/>
      <c r="P42" s="34"/>
      <c r="Q42" s="34"/>
      <c r="R42" s="34"/>
      <c r="S42" s="36"/>
      <c r="T42" s="34"/>
      <c r="U42" s="34"/>
      <c r="V42" s="36"/>
      <c r="W42" s="36"/>
      <c r="X42" s="43"/>
      <c r="Y42" s="43"/>
      <c r="Z42" s="43"/>
      <c r="AA42" s="43"/>
      <c r="AB42" s="43"/>
      <c r="AC42" s="73"/>
      <c r="AD42" s="57"/>
      <c r="AE42" s="69"/>
      <c r="AF42" s="70"/>
      <c r="AG42" s="70"/>
      <c r="AH42" s="34"/>
      <c r="AI42" s="34"/>
      <c r="AJ42" s="34"/>
      <c r="AK42" s="34"/>
      <c r="AL42" s="34"/>
      <c r="AM42" s="36"/>
      <c r="AN42" s="58"/>
      <c r="AO42" s="74"/>
      <c r="AP42" s="72"/>
      <c r="AQ42" s="57"/>
      <c r="AR42" s="69"/>
      <c r="AS42" s="70"/>
      <c r="AT42" s="69"/>
      <c r="AU42" s="70"/>
      <c r="AV42" s="70"/>
      <c r="AW42" s="34"/>
      <c r="AX42" s="34"/>
      <c r="AY42" s="34"/>
      <c r="AZ42" s="36"/>
      <c r="BA42" s="36"/>
      <c r="BB42" s="36"/>
      <c r="BC42" s="36"/>
      <c r="BD42" s="83"/>
      <c r="BE42" s="83"/>
      <c r="BF42" s="106"/>
    </row>
    <row r="43" spans="2:62" x14ac:dyDescent="0.25">
      <c r="B43" s="22">
        <v>5011</v>
      </c>
      <c r="C43" s="41" t="s">
        <v>176</v>
      </c>
      <c r="D43" s="43"/>
      <c r="E43" s="43"/>
      <c r="F43" s="43"/>
      <c r="G43" s="31">
        <v>59440</v>
      </c>
      <c r="H43" s="73">
        <v>50004</v>
      </c>
      <c r="I43" s="73">
        <v>51204</v>
      </c>
      <c r="J43" s="43"/>
      <c r="K43" s="43">
        <v>50000</v>
      </c>
      <c r="L43" s="43">
        <v>50000</v>
      </c>
      <c r="M43" s="73">
        <v>52000</v>
      </c>
      <c r="N43" s="34"/>
      <c r="O43" s="34"/>
      <c r="P43" s="34"/>
      <c r="Q43" s="34"/>
      <c r="R43" s="34"/>
      <c r="S43" s="36"/>
      <c r="T43" s="34"/>
      <c r="U43" s="34"/>
      <c r="V43" s="36"/>
      <c r="W43" s="36"/>
      <c r="X43" s="43"/>
      <c r="Y43" s="43"/>
      <c r="Z43" s="43"/>
      <c r="AA43" s="43"/>
      <c r="AB43" s="43"/>
      <c r="AC43" s="73"/>
      <c r="AD43" s="57"/>
      <c r="AE43" s="69"/>
      <c r="AF43" s="70"/>
      <c r="AG43" s="70"/>
      <c r="AH43" s="34"/>
      <c r="AI43" s="34"/>
      <c r="AJ43" s="34"/>
      <c r="AK43" s="34"/>
      <c r="AL43" s="34"/>
      <c r="AM43" s="36"/>
      <c r="AN43" s="58"/>
      <c r="AO43" s="74"/>
      <c r="AP43" s="72"/>
      <c r="AQ43" s="57"/>
      <c r="AR43" s="69"/>
      <c r="AS43" s="70"/>
      <c r="AT43" s="69"/>
      <c r="AU43" s="70"/>
      <c r="AV43" s="70"/>
      <c r="AW43" s="34"/>
      <c r="AX43" s="34"/>
      <c r="AY43" s="34"/>
      <c r="AZ43" s="36"/>
      <c r="BA43" s="36"/>
      <c r="BB43" s="36"/>
      <c r="BC43" s="36"/>
      <c r="BD43" s="83"/>
      <c r="BE43" s="83"/>
      <c r="BF43" s="106"/>
    </row>
    <row r="44" spans="2:62" x14ac:dyDescent="0.25">
      <c r="B44" s="22">
        <v>5190</v>
      </c>
      <c r="C44" s="41" t="s">
        <v>5</v>
      </c>
      <c r="D44" s="43">
        <v>19564</v>
      </c>
      <c r="E44" s="43">
        <v>19126</v>
      </c>
      <c r="F44" s="43">
        <v>19240</v>
      </c>
      <c r="G44" s="43">
        <v>16917</v>
      </c>
      <c r="H44" s="43">
        <v>17889</v>
      </c>
      <c r="I44" s="73">
        <v>17839</v>
      </c>
      <c r="J44" s="43">
        <f>J42*10.2%</f>
        <v>23970</v>
      </c>
      <c r="K44" s="43">
        <v>18300</v>
      </c>
      <c r="L44" s="43">
        <v>18300</v>
      </c>
      <c r="M44" s="73">
        <v>18300</v>
      </c>
      <c r="N44" s="34"/>
      <c r="O44" s="34"/>
      <c r="P44" s="34"/>
      <c r="Q44" s="34"/>
      <c r="R44" s="34"/>
      <c r="S44" s="36"/>
      <c r="T44" s="34"/>
      <c r="U44" s="34"/>
      <c r="V44" s="36"/>
      <c r="W44" s="36"/>
      <c r="X44" s="43"/>
      <c r="Y44" s="43"/>
      <c r="Z44" s="43"/>
      <c r="AA44" s="43"/>
      <c r="AB44" s="43"/>
      <c r="AC44" s="73"/>
      <c r="AD44" s="57"/>
      <c r="AE44" s="69"/>
      <c r="AF44" s="70"/>
      <c r="AG44" s="70"/>
      <c r="AH44" s="34"/>
      <c r="AI44" s="34"/>
      <c r="AJ44" s="34"/>
      <c r="AK44" s="34"/>
      <c r="AL44" s="34"/>
      <c r="AM44" s="36"/>
      <c r="AN44" s="58"/>
      <c r="AO44" s="74"/>
      <c r="AP44" s="72"/>
      <c r="AQ44" s="57"/>
      <c r="AR44" s="69"/>
      <c r="AS44" s="70"/>
      <c r="AT44" s="69"/>
      <c r="AU44" s="70"/>
      <c r="AV44" s="70"/>
      <c r="AW44" s="34"/>
      <c r="AX44" s="34"/>
      <c r="AY44" s="34"/>
      <c r="AZ44" s="36"/>
      <c r="BA44" s="36"/>
      <c r="BB44" s="36"/>
      <c r="BC44" s="36"/>
      <c r="BD44" s="83"/>
      <c r="BE44" s="83"/>
      <c r="BF44" s="106"/>
    </row>
    <row r="45" spans="2:62" x14ac:dyDescent="0.25">
      <c r="B45" s="22">
        <v>5220</v>
      </c>
      <c r="C45" s="41" t="s">
        <v>123</v>
      </c>
      <c r="D45" s="43"/>
      <c r="E45" s="43">
        <v>5196</v>
      </c>
      <c r="F45" s="43">
        <v>5376</v>
      </c>
      <c r="G45" s="43">
        <v>5676</v>
      </c>
      <c r="H45" s="43">
        <v>4605</v>
      </c>
      <c r="I45" s="73">
        <v>5822</v>
      </c>
      <c r="J45" s="43">
        <v>5000</v>
      </c>
      <c r="K45" s="43">
        <v>5000</v>
      </c>
      <c r="L45" s="43">
        <v>5000</v>
      </c>
      <c r="M45" s="73">
        <v>6000</v>
      </c>
      <c r="N45" s="34"/>
      <c r="O45" s="34"/>
      <c r="P45" s="34"/>
      <c r="Q45" s="34"/>
      <c r="R45" s="34"/>
      <c r="S45" s="36"/>
      <c r="T45" s="34"/>
      <c r="U45" s="34"/>
      <c r="V45" s="36"/>
      <c r="W45" s="36"/>
      <c r="X45" s="43"/>
      <c r="Y45" s="43"/>
      <c r="Z45" s="43"/>
      <c r="AA45" s="43"/>
      <c r="AB45" s="43"/>
      <c r="AC45" s="73"/>
      <c r="AD45" s="57"/>
      <c r="AE45" s="69"/>
      <c r="AF45" s="70"/>
      <c r="AG45" s="70"/>
      <c r="AH45" s="34"/>
      <c r="AI45" s="34"/>
      <c r="AJ45" s="34"/>
      <c r="AK45" s="34"/>
      <c r="AL45" s="34"/>
      <c r="AM45" s="36"/>
      <c r="AN45" s="58"/>
      <c r="AO45" s="74"/>
      <c r="AP45" s="72"/>
      <c r="AQ45" s="57"/>
      <c r="AR45" s="69"/>
      <c r="AS45" s="70"/>
      <c r="AT45" s="69"/>
      <c r="AU45" s="70"/>
      <c r="AV45" s="70"/>
      <c r="AW45" s="34"/>
      <c r="AX45" s="34"/>
      <c r="AY45" s="34"/>
      <c r="AZ45" s="36"/>
      <c r="BA45" s="36"/>
      <c r="BB45" s="36"/>
      <c r="BC45" s="36"/>
      <c r="BD45" s="83"/>
      <c r="BE45" s="83"/>
      <c r="BF45" s="106"/>
    </row>
    <row r="46" spans="2:62" x14ac:dyDescent="0.25">
      <c r="B46" s="22">
        <v>5330</v>
      </c>
      <c r="C46" s="41" t="s">
        <v>40</v>
      </c>
      <c r="D46" s="43">
        <f>20700+4708</f>
        <v>25408</v>
      </c>
      <c r="E46" s="43">
        <v>21900</v>
      </c>
      <c r="F46" s="43">
        <v>14500</v>
      </c>
      <c r="G46" s="43">
        <v>9700</v>
      </c>
      <c r="H46" s="43">
        <v>14900</v>
      </c>
      <c r="I46" s="73"/>
      <c r="J46" s="43">
        <v>25000</v>
      </c>
      <c r="K46" s="43">
        <v>10000</v>
      </c>
      <c r="L46" s="43">
        <v>10000</v>
      </c>
      <c r="M46" s="73">
        <v>10000</v>
      </c>
      <c r="N46" s="34"/>
      <c r="O46" s="34"/>
      <c r="P46" s="34">
        <v>2480</v>
      </c>
      <c r="Q46" s="34">
        <v>840</v>
      </c>
      <c r="R46" s="34"/>
      <c r="S46" s="36">
        <v>6120</v>
      </c>
      <c r="T46" s="34">
        <v>3000</v>
      </c>
      <c r="U46" s="34">
        <v>4000</v>
      </c>
      <c r="V46" s="36"/>
      <c r="W46" s="36">
        <v>5000</v>
      </c>
      <c r="X46" s="43">
        <v>108720</v>
      </c>
      <c r="Y46" s="43">
        <v>89622</v>
      </c>
      <c r="Z46" s="43">
        <v>103339</v>
      </c>
      <c r="AA46" s="43">
        <v>75900</v>
      </c>
      <c r="AB46" s="43">
        <v>128196</v>
      </c>
      <c r="AC46" s="73">
        <v>77500</v>
      </c>
      <c r="AD46" s="57">
        <v>90000</v>
      </c>
      <c r="AE46" s="69">
        <v>85000</v>
      </c>
      <c r="AF46" s="70">
        <v>100000</v>
      </c>
      <c r="AG46" s="70">
        <v>100000</v>
      </c>
      <c r="AH46" s="34">
        <v>123260</v>
      </c>
      <c r="AI46" s="34">
        <v>133880</v>
      </c>
      <c r="AJ46" s="34">
        <v>120360</v>
      </c>
      <c r="AK46" s="34">
        <v>77831</v>
      </c>
      <c r="AL46" s="34">
        <v>102900</v>
      </c>
      <c r="AM46" s="36">
        <v>168500</v>
      </c>
      <c r="AN46" s="58">
        <v>135000</v>
      </c>
      <c r="AO46" s="74">
        <v>110000</v>
      </c>
      <c r="AP46" s="72">
        <v>152000</v>
      </c>
      <c r="AQ46" s="57"/>
      <c r="AR46" s="69"/>
      <c r="AS46" s="70"/>
      <c r="AT46" s="69"/>
      <c r="AU46" s="70"/>
      <c r="AV46" s="70"/>
      <c r="AW46" s="34"/>
      <c r="AX46" s="34"/>
      <c r="AY46" s="34"/>
      <c r="AZ46" s="36"/>
      <c r="BA46" s="36"/>
      <c r="BB46" s="36"/>
      <c r="BC46" s="36"/>
      <c r="BD46" s="83"/>
      <c r="BE46" s="83"/>
      <c r="BF46" s="106"/>
    </row>
    <row r="47" spans="2:62" x14ac:dyDescent="0.25">
      <c r="B47" s="22">
        <v>5410</v>
      </c>
      <c r="C47" s="41" t="s">
        <v>6</v>
      </c>
      <c r="D47" s="43">
        <v>27045</v>
      </c>
      <c r="E47" s="43">
        <v>26439</v>
      </c>
      <c r="F47" s="43">
        <v>32471</v>
      </c>
      <c r="G47" s="43">
        <v>25148</v>
      </c>
      <c r="H47" s="43">
        <v>22966</v>
      </c>
      <c r="I47" s="73">
        <v>24660</v>
      </c>
      <c r="J47" s="43">
        <f>J42*14.1%</f>
        <v>33135</v>
      </c>
      <c r="K47" s="43">
        <v>25000</v>
      </c>
      <c r="L47" s="43">
        <v>25000</v>
      </c>
      <c r="M47" s="73">
        <v>25000</v>
      </c>
      <c r="N47" s="34"/>
      <c r="O47" s="34"/>
      <c r="P47" s="34"/>
      <c r="Q47" s="34"/>
      <c r="R47" s="34"/>
      <c r="S47" s="36"/>
      <c r="T47" s="34"/>
      <c r="U47" s="34"/>
      <c r="V47" s="36"/>
      <c r="W47" s="36"/>
      <c r="X47" s="43"/>
      <c r="Y47" s="43"/>
      <c r="Z47" s="43"/>
      <c r="AA47" s="43"/>
      <c r="AB47" s="43"/>
      <c r="AC47" s="73"/>
      <c r="AD47" s="57"/>
      <c r="AE47" s="69"/>
      <c r="AF47" s="70"/>
      <c r="AG47" s="70"/>
      <c r="AH47" s="34"/>
      <c r="AI47" s="34"/>
      <c r="AJ47" s="34"/>
      <c r="AK47" s="34"/>
      <c r="AL47" s="34"/>
      <c r="AM47" s="36"/>
      <c r="AN47" s="58"/>
      <c r="AO47" s="74"/>
      <c r="AP47" s="72"/>
      <c r="AQ47" s="57"/>
      <c r="AR47" s="69"/>
      <c r="AS47" s="70"/>
      <c r="AT47" s="69"/>
      <c r="AU47" s="70"/>
      <c r="AV47" s="70"/>
      <c r="AW47" s="34"/>
      <c r="AX47" s="34"/>
      <c r="AY47" s="34"/>
      <c r="AZ47" s="36"/>
      <c r="BA47" s="36"/>
      <c r="BB47" s="36"/>
      <c r="BC47" s="36"/>
      <c r="BD47" s="83"/>
      <c r="BE47" s="83"/>
      <c r="BF47" s="106"/>
    </row>
    <row r="48" spans="2:62" x14ac:dyDescent="0.25">
      <c r="B48" s="22">
        <v>5411</v>
      </c>
      <c r="C48" s="41" t="s">
        <v>7</v>
      </c>
      <c r="D48" s="43">
        <v>2759</v>
      </c>
      <c r="E48" s="43">
        <v>2697</v>
      </c>
      <c r="F48" s="43">
        <v>2713</v>
      </c>
      <c r="G48" s="43">
        <v>2385</v>
      </c>
      <c r="H48" s="43">
        <v>2523</v>
      </c>
      <c r="I48" s="73">
        <v>2515</v>
      </c>
      <c r="J48" s="43">
        <f>J44*14.1%</f>
        <v>3379.7699999999995</v>
      </c>
      <c r="K48" s="43">
        <v>2500</v>
      </c>
      <c r="L48" s="43">
        <v>2500</v>
      </c>
      <c r="M48" s="73">
        <v>2500</v>
      </c>
      <c r="N48" s="34"/>
      <c r="O48" s="34"/>
      <c r="P48" s="34"/>
      <c r="Q48" s="34"/>
      <c r="R48" s="34"/>
      <c r="S48" s="36"/>
      <c r="T48" s="34"/>
      <c r="U48" s="34"/>
      <c r="V48" s="36"/>
      <c r="W48" s="36"/>
      <c r="X48" s="43"/>
      <c r="Y48" s="43"/>
      <c r="Z48" s="43"/>
      <c r="AA48" s="43"/>
      <c r="AB48" s="43"/>
      <c r="AC48" s="73"/>
      <c r="AD48" s="57"/>
      <c r="AE48" s="69"/>
      <c r="AF48" s="70"/>
      <c r="AG48" s="70"/>
      <c r="AH48" s="34"/>
      <c r="AI48" s="34"/>
      <c r="AJ48" s="34"/>
      <c r="AK48" s="34"/>
      <c r="AL48" s="34"/>
      <c r="AM48" s="36"/>
      <c r="AN48" s="58"/>
      <c r="AO48" s="74"/>
      <c r="AP48" s="72"/>
      <c r="AQ48" s="57"/>
      <c r="AR48" s="69"/>
      <c r="AS48" s="70"/>
      <c r="AT48" s="69"/>
      <c r="AU48" s="70"/>
      <c r="AV48" s="70"/>
      <c r="AW48" s="34"/>
      <c r="AX48" s="34"/>
      <c r="AY48" s="34"/>
      <c r="AZ48" s="36"/>
      <c r="BA48" s="36"/>
      <c r="BB48" s="36"/>
      <c r="BC48" s="36"/>
      <c r="BD48" s="83"/>
      <c r="BE48" s="83"/>
      <c r="BF48" s="106"/>
    </row>
    <row r="49" spans="2:59" x14ac:dyDescent="0.25">
      <c r="B49" s="22">
        <v>5500</v>
      </c>
      <c r="C49" s="41" t="s">
        <v>8</v>
      </c>
      <c r="D49" s="43">
        <v>20250</v>
      </c>
      <c r="E49" s="43">
        <v>0</v>
      </c>
      <c r="F49" s="43">
        <v>4350</v>
      </c>
      <c r="G49" s="43">
        <v>700</v>
      </c>
      <c r="H49" s="43">
        <v>1400</v>
      </c>
      <c r="I49" s="73">
        <v>2800</v>
      </c>
      <c r="J49" s="43">
        <v>5000</v>
      </c>
      <c r="K49" s="43">
        <v>5000</v>
      </c>
      <c r="L49" s="43">
        <v>5000</v>
      </c>
      <c r="M49" s="73">
        <v>5000</v>
      </c>
      <c r="N49" s="34"/>
      <c r="O49" s="34">
        <v>4500</v>
      </c>
      <c r="P49" s="34">
        <v>4000</v>
      </c>
      <c r="Q49" s="34">
        <v>1400</v>
      </c>
      <c r="R49" s="34"/>
      <c r="S49" s="36">
        <v>700</v>
      </c>
      <c r="T49" s="34">
        <v>4000</v>
      </c>
      <c r="U49" s="34"/>
      <c r="V49" s="36"/>
      <c r="W49" s="36"/>
      <c r="X49" s="43">
        <v>3250</v>
      </c>
      <c r="Y49" s="43">
        <v>11400</v>
      </c>
      <c r="Z49" s="43">
        <v>14250</v>
      </c>
      <c r="AA49" s="43">
        <v>7700</v>
      </c>
      <c r="AB49" s="43">
        <v>12780</v>
      </c>
      <c r="AC49" s="73">
        <v>10150</v>
      </c>
      <c r="AD49" s="57">
        <v>12000</v>
      </c>
      <c r="AE49" s="69">
        <v>10000</v>
      </c>
      <c r="AF49" s="70">
        <v>12000</v>
      </c>
      <c r="AG49" s="70">
        <v>12000</v>
      </c>
      <c r="AH49" s="34">
        <v>6300</v>
      </c>
      <c r="AI49" s="34">
        <v>16470</v>
      </c>
      <c r="AJ49" s="34">
        <v>15700</v>
      </c>
      <c r="AK49" s="34">
        <v>18300</v>
      </c>
      <c r="AL49" s="34">
        <v>21650</v>
      </c>
      <c r="AM49" s="36">
        <v>19000</v>
      </c>
      <c r="AN49" s="58">
        <v>25000</v>
      </c>
      <c r="AO49" s="74">
        <v>18000</v>
      </c>
      <c r="AP49" s="72">
        <v>20000</v>
      </c>
      <c r="AQ49" s="57"/>
      <c r="AR49" s="69"/>
      <c r="AS49" s="70"/>
      <c r="AT49" s="69"/>
      <c r="AU49" s="70"/>
      <c r="AV49" s="70"/>
      <c r="AW49" s="34"/>
      <c r="AX49" s="34"/>
      <c r="AY49" s="34"/>
      <c r="AZ49" s="36"/>
      <c r="BA49" s="36"/>
      <c r="BB49" s="36"/>
      <c r="BC49" s="36"/>
      <c r="BD49" s="83"/>
      <c r="BE49" s="83"/>
      <c r="BF49" s="106"/>
    </row>
    <row r="50" spans="2:59" ht="15" hidden="1" customHeight="1" x14ac:dyDescent="0.25">
      <c r="B50" s="22">
        <v>5510</v>
      </c>
      <c r="C50" s="41" t="s">
        <v>177</v>
      </c>
      <c r="D50" s="43"/>
      <c r="E50" s="43"/>
      <c r="F50" s="43"/>
      <c r="G50" s="43">
        <v>4728</v>
      </c>
      <c r="H50" s="43"/>
      <c r="I50" s="73"/>
      <c r="J50" s="43"/>
      <c r="K50" s="43"/>
      <c r="L50" s="43"/>
      <c r="M50" s="73"/>
      <c r="N50" s="34"/>
      <c r="O50" s="34"/>
      <c r="P50" s="34"/>
      <c r="Q50" s="34"/>
      <c r="R50" s="34"/>
      <c r="S50" s="36"/>
      <c r="T50" s="34"/>
      <c r="U50" s="34"/>
      <c r="V50" s="36"/>
      <c r="W50" s="36"/>
      <c r="X50" s="43"/>
      <c r="Y50" s="43"/>
      <c r="Z50" s="43"/>
      <c r="AA50" s="43"/>
      <c r="AB50" s="43"/>
      <c r="AC50" s="73"/>
      <c r="AD50" s="57"/>
      <c r="AE50" s="69"/>
      <c r="AF50" s="70"/>
      <c r="AG50" s="70"/>
      <c r="AH50" s="34"/>
      <c r="AI50" s="34"/>
      <c r="AJ50" s="34"/>
      <c r="AK50" s="34"/>
      <c r="AL50" s="34"/>
      <c r="AM50" s="36"/>
      <c r="AN50" s="58"/>
      <c r="AO50" s="74"/>
      <c r="AP50" s="72"/>
      <c r="AQ50" s="57"/>
      <c r="AR50" s="69"/>
      <c r="AS50" s="70"/>
      <c r="AT50" s="69"/>
      <c r="AU50" s="70"/>
      <c r="AV50" s="70"/>
      <c r="AW50" s="34"/>
      <c r="AX50" s="34"/>
      <c r="AY50" s="34"/>
      <c r="AZ50" s="36"/>
      <c r="BA50" s="36"/>
      <c r="BB50" s="36"/>
      <c r="BC50" s="36"/>
      <c r="BD50" s="83"/>
      <c r="BE50" s="83"/>
      <c r="BF50" s="106"/>
    </row>
    <row r="51" spans="2:59" x14ac:dyDescent="0.25">
      <c r="B51" s="22">
        <v>5550</v>
      </c>
      <c r="C51" s="41" t="s">
        <v>61</v>
      </c>
      <c r="D51" s="43"/>
      <c r="E51" s="43"/>
      <c r="F51" s="43"/>
      <c r="G51" s="43"/>
      <c r="H51" s="43"/>
      <c r="I51" s="73"/>
      <c r="J51" s="43"/>
      <c r="K51" s="43"/>
      <c r="L51" s="43"/>
      <c r="M51" s="73"/>
      <c r="N51" s="34"/>
      <c r="O51" s="34"/>
      <c r="P51" s="34"/>
      <c r="Q51" s="34"/>
      <c r="R51" s="34"/>
      <c r="S51" s="36"/>
      <c r="T51" s="34"/>
      <c r="U51" s="34"/>
      <c r="V51" s="36"/>
      <c r="W51" s="36"/>
      <c r="X51" s="43">
        <v>9779</v>
      </c>
      <c r="Y51" s="43">
        <v>6610</v>
      </c>
      <c r="Z51" s="43">
        <v>10467</v>
      </c>
      <c r="AA51" s="43">
        <v>10520</v>
      </c>
      <c r="AB51" s="43">
        <v>18253</v>
      </c>
      <c r="AC51" s="73">
        <v>15995</v>
      </c>
      <c r="AD51" s="57">
        <v>10000</v>
      </c>
      <c r="AE51" s="69">
        <v>10000</v>
      </c>
      <c r="AF51" s="70">
        <v>20000</v>
      </c>
      <c r="AG51" s="70">
        <v>20000</v>
      </c>
      <c r="AH51" s="34"/>
      <c r="AI51" s="34"/>
      <c r="AJ51" s="34">
        <v>1828</v>
      </c>
      <c r="AK51" s="34">
        <v>1190</v>
      </c>
      <c r="AL51" s="34"/>
      <c r="AM51" s="36">
        <v>7018</v>
      </c>
      <c r="AN51" s="58"/>
      <c r="AO51" s="74">
        <v>1000</v>
      </c>
      <c r="AP51" s="72">
        <v>8000</v>
      </c>
      <c r="AQ51" s="57"/>
      <c r="AR51" s="69"/>
      <c r="AS51" s="70"/>
      <c r="AT51" s="69"/>
      <c r="AU51" s="70"/>
      <c r="AV51" s="70"/>
      <c r="AW51" s="34"/>
      <c r="AX51" s="34"/>
      <c r="AY51" s="34"/>
      <c r="AZ51" s="36"/>
      <c r="BA51" s="36"/>
      <c r="BB51" s="36"/>
      <c r="BC51" s="36"/>
      <c r="BD51" s="83"/>
      <c r="BE51" s="83"/>
      <c r="BF51" s="106"/>
    </row>
    <row r="52" spans="2:59" ht="15" hidden="1" customHeight="1" x14ac:dyDescent="0.25">
      <c r="B52" s="22">
        <v>5960</v>
      </c>
      <c r="C52" s="41" t="s">
        <v>9</v>
      </c>
      <c r="D52" s="43"/>
      <c r="E52" s="43"/>
      <c r="F52" s="43"/>
      <c r="G52" s="43"/>
      <c r="H52" s="43"/>
      <c r="I52" s="73"/>
      <c r="J52" s="43"/>
      <c r="K52" s="43"/>
      <c r="L52" s="43"/>
      <c r="M52" s="73"/>
      <c r="N52" s="34"/>
      <c r="O52" s="34"/>
      <c r="P52" s="34"/>
      <c r="Q52" s="34"/>
      <c r="R52" s="34"/>
      <c r="S52" s="36"/>
      <c r="T52" s="34"/>
      <c r="U52" s="34"/>
      <c r="V52" s="36"/>
      <c r="W52" s="36"/>
      <c r="X52" s="43"/>
      <c r="Y52" s="43"/>
      <c r="Z52" s="43"/>
      <c r="AA52" s="43"/>
      <c r="AB52" s="43"/>
      <c r="AC52" s="73"/>
      <c r="AD52" s="57"/>
      <c r="AE52" s="69"/>
      <c r="AF52" s="70"/>
      <c r="AG52" s="70"/>
      <c r="AH52" s="34"/>
      <c r="AI52" s="34"/>
      <c r="AJ52" s="34"/>
      <c r="AK52" s="34"/>
      <c r="AL52" s="34"/>
      <c r="AM52" s="36"/>
      <c r="AN52" s="58"/>
      <c r="AO52" s="74"/>
      <c r="AP52" s="72"/>
      <c r="AQ52" s="57"/>
      <c r="AR52" s="69"/>
      <c r="AS52" s="70"/>
      <c r="AT52" s="69"/>
      <c r="AU52" s="70"/>
      <c r="AV52" s="70"/>
      <c r="AW52" s="34"/>
      <c r="AX52" s="34"/>
      <c r="AY52" s="34"/>
      <c r="AZ52" s="36"/>
      <c r="BA52" s="36"/>
      <c r="BB52" s="36"/>
      <c r="BC52" s="36"/>
      <c r="BD52" s="83"/>
      <c r="BE52" s="83"/>
      <c r="BF52" s="106"/>
    </row>
    <row r="53" spans="2:59" x14ac:dyDescent="0.25">
      <c r="B53" s="22">
        <v>6000</v>
      </c>
      <c r="C53" s="41" t="s">
        <v>27</v>
      </c>
      <c r="D53" s="43">
        <v>49687</v>
      </c>
      <c r="E53" s="43">
        <v>53064</v>
      </c>
      <c r="F53" s="43">
        <v>61059</v>
      </c>
      <c r="G53" s="43">
        <v>67626</v>
      </c>
      <c r="H53" s="75">
        <v>1071483</v>
      </c>
      <c r="I53" s="73">
        <v>78861</v>
      </c>
      <c r="J53" s="43">
        <v>130000</v>
      </c>
      <c r="K53" s="43">
        <v>70000</v>
      </c>
      <c r="L53" s="43">
        <v>75000</v>
      </c>
      <c r="M53" s="73">
        <v>80000</v>
      </c>
      <c r="N53" s="34"/>
      <c r="O53" s="34"/>
      <c r="P53" s="34"/>
      <c r="Q53" s="34"/>
      <c r="R53" s="34"/>
      <c r="S53" s="36"/>
      <c r="T53" s="34"/>
      <c r="U53" s="34"/>
      <c r="V53" s="36"/>
      <c r="W53" s="36"/>
      <c r="X53" s="43"/>
      <c r="Y53" s="43"/>
      <c r="Z53" s="43"/>
      <c r="AA53" s="43"/>
      <c r="AB53" s="43"/>
      <c r="AC53" s="73"/>
      <c r="AD53" s="57"/>
      <c r="AE53" s="69"/>
      <c r="AF53" s="70"/>
      <c r="AG53" s="70"/>
      <c r="AH53" s="34"/>
      <c r="AI53" s="34"/>
      <c r="AJ53" s="34"/>
      <c r="AK53" s="34"/>
      <c r="AL53" s="34"/>
      <c r="AM53" s="36"/>
      <c r="AN53" s="58"/>
      <c r="AO53" s="74"/>
      <c r="AP53" s="72"/>
      <c r="AQ53" s="57"/>
      <c r="AR53" s="69"/>
      <c r="AS53" s="70"/>
      <c r="AT53" s="69"/>
      <c r="AU53" s="70"/>
      <c r="AV53" s="70"/>
      <c r="AW53" s="34"/>
      <c r="AX53" s="34"/>
      <c r="AY53" s="34"/>
      <c r="AZ53" s="36"/>
      <c r="BA53" s="36"/>
      <c r="BB53" s="36"/>
      <c r="BC53" s="36"/>
      <c r="BD53" s="83"/>
      <c r="BE53" s="83"/>
      <c r="BF53" s="106"/>
      <c r="BG53" s="51" t="s">
        <v>195</v>
      </c>
    </row>
    <row r="54" spans="2:59" ht="15" hidden="1" customHeight="1" x14ac:dyDescent="0.25">
      <c r="B54" s="22">
        <v>6100</v>
      </c>
      <c r="C54" s="41" t="s">
        <v>28</v>
      </c>
      <c r="D54" s="43">
        <v>39</v>
      </c>
      <c r="E54" s="43">
        <v>760</v>
      </c>
      <c r="F54" s="43"/>
      <c r="G54" s="43"/>
      <c r="H54" s="43"/>
      <c r="I54" s="73"/>
      <c r="J54" s="43"/>
      <c r="K54" s="43"/>
      <c r="L54" s="43"/>
      <c r="M54" s="73"/>
      <c r="N54" s="34"/>
      <c r="O54" s="34"/>
      <c r="P54" s="34"/>
      <c r="Q54" s="34"/>
      <c r="R54" s="34"/>
      <c r="S54" s="36"/>
      <c r="T54" s="34"/>
      <c r="U54" s="34"/>
      <c r="V54" s="36"/>
      <c r="W54" s="36"/>
      <c r="X54" s="43"/>
      <c r="Y54" s="43"/>
      <c r="Z54" s="43"/>
      <c r="AA54" s="43"/>
      <c r="AB54" s="43"/>
      <c r="AC54" s="73"/>
      <c r="AD54" s="57"/>
      <c r="AE54" s="69"/>
      <c r="AF54" s="70"/>
      <c r="AG54" s="70"/>
      <c r="AH54" s="34"/>
      <c r="AI54" s="34"/>
      <c r="AJ54" s="34"/>
      <c r="AK54" s="34"/>
      <c r="AL54" s="34"/>
      <c r="AM54" s="36"/>
      <c r="AN54" s="58"/>
      <c r="AO54" s="74"/>
      <c r="AP54" s="72"/>
      <c r="AQ54" s="57"/>
      <c r="AR54" s="69"/>
      <c r="AS54" s="70"/>
      <c r="AT54" s="69"/>
      <c r="AU54" s="70"/>
      <c r="AV54" s="70"/>
      <c r="AW54" s="34"/>
      <c r="AX54" s="34"/>
      <c r="AY54" s="34"/>
      <c r="AZ54" s="36"/>
      <c r="BA54" s="36"/>
      <c r="BB54" s="36"/>
      <c r="BC54" s="36"/>
      <c r="BD54" s="83"/>
      <c r="BE54" s="83"/>
      <c r="BF54" s="106"/>
    </row>
    <row r="55" spans="2:59" hidden="1" x14ac:dyDescent="0.25">
      <c r="B55" s="22">
        <v>6260</v>
      </c>
      <c r="C55" s="41" t="s">
        <v>41</v>
      </c>
      <c r="D55" s="43">
        <v>4249</v>
      </c>
      <c r="E55" s="43"/>
      <c r="F55" s="43">
        <v>3671</v>
      </c>
      <c r="G55" s="43"/>
      <c r="H55" s="43"/>
      <c r="I55" s="73"/>
      <c r="J55" s="43">
        <v>4000</v>
      </c>
      <c r="K55" s="43">
        <v>4000</v>
      </c>
      <c r="L55" s="43">
        <v>4000</v>
      </c>
      <c r="M55" s="73"/>
      <c r="N55" s="34"/>
      <c r="O55" s="34"/>
      <c r="P55" s="34"/>
      <c r="Q55" s="34"/>
      <c r="R55" s="34"/>
      <c r="S55" s="36"/>
      <c r="T55" s="34"/>
      <c r="U55" s="34"/>
      <c r="V55" s="36"/>
      <c r="W55" s="36"/>
      <c r="X55" s="43"/>
      <c r="Y55" s="43"/>
      <c r="Z55" s="43"/>
      <c r="AA55" s="43"/>
      <c r="AB55" s="43"/>
      <c r="AC55" s="73"/>
      <c r="AD55" s="57"/>
      <c r="AE55" s="69"/>
      <c r="AF55" s="70"/>
      <c r="AG55" s="70"/>
      <c r="AH55" s="34"/>
      <c r="AI55" s="34"/>
      <c r="AJ55" s="34"/>
      <c r="AK55" s="34"/>
      <c r="AL55" s="34"/>
      <c r="AM55" s="36"/>
      <c r="AN55" s="58"/>
      <c r="AO55" s="74"/>
      <c r="AP55" s="72"/>
      <c r="AQ55" s="57"/>
      <c r="AR55" s="69"/>
      <c r="AS55" s="70"/>
      <c r="AT55" s="69"/>
      <c r="AU55" s="70"/>
      <c r="AV55" s="70"/>
      <c r="AW55" s="34"/>
      <c r="AX55" s="34"/>
      <c r="AY55" s="34"/>
      <c r="AZ55" s="36"/>
      <c r="BA55" s="36"/>
      <c r="BB55" s="36"/>
      <c r="BC55" s="36"/>
      <c r="BD55" s="83"/>
      <c r="BE55" s="83"/>
      <c r="BF55" s="106"/>
    </row>
    <row r="56" spans="2:59" x14ac:dyDescent="0.25">
      <c r="B56" s="22">
        <v>6301</v>
      </c>
      <c r="C56" s="41" t="s">
        <v>42</v>
      </c>
      <c r="D56" s="43"/>
      <c r="E56" s="43"/>
      <c r="F56" s="43"/>
      <c r="G56" s="43">
        <v>1160</v>
      </c>
      <c r="H56" s="43"/>
      <c r="I56" s="73"/>
      <c r="J56" s="43"/>
      <c r="K56" s="43"/>
      <c r="L56" s="43"/>
      <c r="M56" s="73"/>
      <c r="N56" s="34">
        <v>839</v>
      </c>
      <c r="O56" s="34"/>
      <c r="P56" s="34">
        <v>1500</v>
      </c>
      <c r="Q56" s="34">
        <v>2539</v>
      </c>
      <c r="R56" s="34"/>
      <c r="S56" s="36"/>
      <c r="T56" s="34">
        <v>1500</v>
      </c>
      <c r="U56" s="34">
        <v>5000</v>
      </c>
      <c r="V56" s="36"/>
      <c r="W56" s="36"/>
      <c r="X56" s="43"/>
      <c r="Y56" s="43"/>
      <c r="Z56" s="43"/>
      <c r="AA56" s="43"/>
      <c r="AB56" s="43">
        <v>4680</v>
      </c>
      <c r="AC56" s="73">
        <v>4388</v>
      </c>
      <c r="AD56" s="57"/>
      <c r="AE56" s="69"/>
      <c r="AF56" s="70">
        <v>5000</v>
      </c>
      <c r="AG56" s="70">
        <v>5000</v>
      </c>
      <c r="AH56" s="34">
        <v>530</v>
      </c>
      <c r="AI56" s="34"/>
      <c r="AJ56" s="34">
        <v>370</v>
      </c>
      <c r="AK56" s="34"/>
      <c r="AL56" s="34"/>
      <c r="AM56" s="36"/>
      <c r="AN56" s="58">
        <v>2000</v>
      </c>
      <c r="AO56" s="74"/>
      <c r="AP56" s="72"/>
      <c r="AQ56" s="57"/>
      <c r="AR56" s="69"/>
      <c r="AS56" s="70"/>
      <c r="AT56" s="69"/>
      <c r="AU56" s="70"/>
      <c r="AV56" s="70"/>
      <c r="AW56" s="34"/>
      <c r="AX56" s="34"/>
      <c r="AY56" s="34"/>
      <c r="AZ56" s="36"/>
      <c r="BA56" s="36"/>
      <c r="BB56" s="36"/>
      <c r="BC56" s="36"/>
      <c r="BD56" s="83"/>
      <c r="BE56" s="83"/>
      <c r="BF56" s="106"/>
    </row>
    <row r="57" spans="2:59" x14ac:dyDescent="0.25">
      <c r="B57" s="22">
        <v>6320</v>
      </c>
      <c r="C57" s="41" t="s">
        <v>10</v>
      </c>
      <c r="D57" s="43">
        <v>80397</v>
      </c>
      <c r="E57" s="43">
        <v>62493</v>
      </c>
      <c r="F57" s="43">
        <v>62769</v>
      </c>
      <c r="G57" s="43">
        <v>39410</v>
      </c>
      <c r="H57" s="43">
        <v>53178</v>
      </c>
      <c r="I57" s="73">
        <v>75477</v>
      </c>
      <c r="J57" s="43">
        <v>65000</v>
      </c>
      <c r="K57" s="43">
        <v>50000</v>
      </c>
      <c r="L57" s="43">
        <v>60000</v>
      </c>
      <c r="M57" s="73">
        <v>80000</v>
      </c>
      <c r="N57" s="34"/>
      <c r="O57" s="34"/>
      <c r="P57" s="34"/>
      <c r="Q57" s="34"/>
      <c r="R57" s="34"/>
      <c r="S57" s="36"/>
      <c r="T57" s="34"/>
      <c r="U57" s="34"/>
      <c r="V57" s="36"/>
      <c r="W57" s="36"/>
      <c r="X57" s="43"/>
      <c r="Y57" s="43"/>
      <c r="Z57" s="43"/>
      <c r="AA57" s="43"/>
      <c r="AB57" s="43"/>
      <c r="AC57" s="73"/>
      <c r="AD57" s="57"/>
      <c r="AE57" s="69"/>
      <c r="AF57" s="70"/>
      <c r="AG57" s="70"/>
      <c r="AH57" s="34"/>
      <c r="AI57" s="34"/>
      <c r="AJ57" s="34"/>
      <c r="AK57" s="34"/>
      <c r="AL57" s="34"/>
      <c r="AM57" s="36"/>
      <c r="AN57" s="58"/>
      <c r="AO57" s="74"/>
      <c r="AP57" s="72"/>
      <c r="AQ57" s="57"/>
      <c r="AR57" s="69"/>
      <c r="AS57" s="70"/>
      <c r="AT57" s="69"/>
      <c r="AU57" s="70"/>
      <c r="AV57" s="70"/>
      <c r="AW57" s="34"/>
      <c r="AX57" s="34"/>
      <c r="AY57" s="34"/>
      <c r="AZ57" s="36"/>
      <c r="BA57" s="36"/>
      <c r="BB57" s="36"/>
      <c r="BC57" s="36"/>
      <c r="BD57" s="83"/>
      <c r="BE57" s="83"/>
      <c r="BF57" s="106"/>
    </row>
    <row r="58" spans="2:59" x14ac:dyDescent="0.25">
      <c r="B58" s="22">
        <v>6340</v>
      </c>
      <c r="C58" s="41" t="s">
        <v>11</v>
      </c>
      <c r="D58" s="43">
        <v>207109</v>
      </c>
      <c r="E58" s="43">
        <v>171784</v>
      </c>
      <c r="F58" s="43">
        <v>189462</v>
      </c>
      <c r="G58" s="43">
        <v>226079</v>
      </c>
      <c r="H58" s="43">
        <v>464423</v>
      </c>
      <c r="I58" s="73">
        <v>187219</v>
      </c>
      <c r="J58" s="43">
        <v>200000</v>
      </c>
      <c r="K58" s="43">
        <v>225000</v>
      </c>
      <c r="L58" s="43">
        <v>300000</v>
      </c>
      <c r="M58" s="73">
        <v>330000</v>
      </c>
      <c r="N58" s="34"/>
      <c r="O58" s="34"/>
      <c r="P58" s="34"/>
      <c r="Q58" s="34"/>
      <c r="R58" s="34"/>
      <c r="S58" s="36"/>
      <c r="T58" s="34"/>
      <c r="U58" s="34"/>
      <c r="V58" s="36"/>
      <c r="W58" s="36"/>
      <c r="X58" s="43"/>
      <c r="Y58" s="43"/>
      <c r="Z58" s="43"/>
      <c r="AA58" s="43"/>
      <c r="AB58" s="43"/>
      <c r="AC58" s="73"/>
      <c r="AD58" s="57"/>
      <c r="AE58" s="69"/>
      <c r="AF58" s="70"/>
      <c r="AG58" s="70"/>
      <c r="AH58" s="34"/>
      <c r="AI58" s="34"/>
      <c r="AJ58" s="34"/>
      <c r="AK58" s="34"/>
      <c r="AL58" s="34"/>
      <c r="AM58" s="36"/>
      <c r="AN58" s="58"/>
      <c r="AO58" s="74"/>
      <c r="AP58" s="72"/>
      <c r="AQ58" s="57"/>
      <c r="AR58" s="69"/>
      <c r="AS58" s="70"/>
      <c r="AT58" s="69"/>
      <c r="AU58" s="70"/>
      <c r="AV58" s="70"/>
      <c r="AW58" s="34"/>
      <c r="AX58" s="34"/>
      <c r="AY58" s="34"/>
      <c r="AZ58" s="36"/>
      <c r="BA58" s="36"/>
      <c r="BB58" s="36"/>
      <c r="BC58" s="36"/>
      <c r="BD58" s="83"/>
      <c r="BE58" s="83"/>
      <c r="BF58" s="106"/>
    </row>
    <row r="59" spans="2:59" x14ac:dyDescent="0.25">
      <c r="B59" s="22">
        <v>6360</v>
      </c>
      <c r="C59" s="41" t="s">
        <v>45</v>
      </c>
      <c r="D59" s="43">
        <v>11063</v>
      </c>
      <c r="E59" s="43">
        <v>14376</v>
      </c>
      <c r="F59" s="43">
        <v>14377</v>
      </c>
      <c r="G59" s="43">
        <v>17707</v>
      </c>
      <c r="H59" s="43">
        <v>15627</v>
      </c>
      <c r="I59" s="73">
        <v>42211</v>
      </c>
      <c r="J59" s="43">
        <v>15000</v>
      </c>
      <c r="K59" s="43">
        <v>20000</v>
      </c>
      <c r="L59" s="43">
        <v>20000</v>
      </c>
      <c r="M59" s="73">
        <v>40000</v>
      </c>
      <c r="N59" s="34"/>
      <c r="O59" s="34"/>
      <c r="P59" s="34"/>
      <c r="Q59" s="34"/>
      <c r="R59" s="34"/>
      <c r="S59" s="36"/>
      <c r="T59" s="34"/>
      <c r="U59" s="34"/>
      <c r="V59" s="36"/>
      <c r="W59" s="36"/>
      <c r="X59" s="43"/>
      <c r="Y59" s="43"/>
      <c r="Z59" s="43"/>
      <c r="AA59" s="43"/>
      <c r="AB59" s="43"/>
      <c r="AC59" s="73"/>
      <c r="AD59" s="57"/>
      <c r="AE59" s="69"/>
      <c r="AF59" s="70"/>
      <c r="AG59" s="70"/>
      <c r="AH59" s="34"/>
      <c r="AI59" s="34"/>
      <c r="AJ59" s="34"/>
      <c r="AK59" s="34"/>
      <c r="AL59" s="34"/>
      <c r="AM59" s="36"/>
      <c r="AN59" s="58"/>
      <c r="AO59" s="74"/>
      <c r="AP59" s="72"/>
      <c r="AQ59" s="57"/>
      <c r="AR59" s="69"/>
      <c r="AS59" s="70"/>
      <c r="AT59" s="69"/>
      <c r="AU59" s="70"/>
      <c r="AV59" s="70"/>
      <c r="AW59" s="34"/>
      <c r="AX59" s="34"/>
      <c r="AY59" s="34"/>
      <c r="AZ59" s="36"/>
      <c r="BA59" s="36"/>
      <c r="BB59" s="36"/>
      <c r="BC59" s="36"/>
      <c r="BD59" s="83"/>
      <c r="BE59" s="83"/>
      <c r="BF59" s="106"/>
    </row>
    <row r="60" spans="2:59" x14ac:dyDescent="0.25">
      <c r="B60" s="22">
        <v>6400</v>
      </c>
      <c r="C60" s="41" t="s">
        <v>201</v>
      </c>
      <c r="D60" s="43"/>
      <c r="E60" s="43"/>
      <c r="F60" s="43"/>
      <c r="G60" s="43"/>
      <c r="H60" s="43"/>
      <c r="I60" s="73">
        <v>10729</v>
      </c>
      <c r="J60" s="43"/>
      <c r="K60" s="43"/>
      <c r="L60" s="43"/>
      <c r="M60" s="73">
        <v>30000</v>
      </c>
      <c r="N60" s="34"/>
      <c r="O60" s="34"/>
      <c r="P60" s="34"/>
      <c r="Q60" s="34"/>
      <c r="R60" s="34"/>
      <c r="S60" s="36"/>
      <c r="T60" s="34"/>
      <c r="U60" s="34"/>
      <c r="V60" s="36"/>
      <c r="W60" s="36"/>
      <c r="X60" s="43"/>
      <c r="Y60" s="43"/>
      <c r="Z60" s="43"/>
      <c r="AA60" s="43"/>
      <c r="AB60" s="43"/>
      <c r="AC60" s="73"/>
      <c r="AD60" s="69"/>
      <c r="AE60" s="69"/>
      <c r="AF60" s="70"/>
      <c r="AG60" s="70"/>
      <c r="AH60" s="34"/>
      <c r="AI60" s="34"/>
      <c r="AJ60" s="34"/>
      <c r="AK60" s="34"/>
      <c r="AL60" s="34"/>
      <c r="AM60" s="36"/>
      <c r="AN60" s="74"/>
      <c r="AO60" s="74"/>
      <c r="AP60" s="72"/>
      <c r="AQ60" s="69"/>
      <c r="AR60" s="69"/>
      <c r="AS60" s="70"/>
      <c r="AT60" s="69"/>
      <c r="AU60" s="70"/>
      <c r="AV60" s="70"/>
      <c r="AW60" s="34"/>
      <c r="AX60" s="34"/>
      <c r="AY60" s="34"/>
      <c r="AZ60" s="36"/>
      <c r="BA60" s="36"/>
      <c r="BB60" s="36"/>
      <c r="BC60" s="36"/>
      <c r="BD60" s="83"/>
      <c r="BE60" s="83"/>
      <c r="BF60" s="106"/>
    </row>
    <row r="61" spans="2:59" x14ac:dyDescent="0.25">
      <c r="B61" s="22">
        <v>6430</v>
      </c>
      <c r="C61" s="41" t="s">
        <v>44</v>
      </c>
      <c r="D61" s="43">
        <v>5517</v>
      </c>
      <c r="E61" s="43">
        <v>4241</v>
      </c>
      <c r="F61" s="43">
        <v>4224</v>
      </c>
      <c r="G61" s="43">
        <v>5539</v>
      </c>
      <c r="H61" s="43">
        <v>5012</v>
      </c>
      <c r="I61" s="73">
        <v>3623</v>
      </c>
      <c r="J61" s="43">
        <v>5000</v>
      </c>
      <c r="K61" s="43">
        <v>6000</v>
      </c>
      <c r="L61" s="43">
        <v>6000</v>
      </c>
      <c r="M61" s="73">
        <v>4000</v>
      </c>
      <c r="N61" s="34"/>
      <c r="O61" s="34"/>
      <c r="P61" s="34"/>
      <c r="Q61" s="34"/>
      <c r="R61" s="34"/>
      <c r="S61" s="36"/>
      <c r="T61" s="34"/>
      <c r="U61" s="34"/>
      <c r="V61" s="36"/>
      <c r="W61" s="36"/>
      <c r="X61" s="43"/>
      <c r="Y61" s="43"/>
      <c r="Z61" s="43"/>
      <c r="AA61" s="43"/>
      <c r="AB61" s="43"/>
      <c r="AC61" s="73"/>
      <c r="AD61" s="57"/>
      <c r="AE61" s="69"/>
      <c r="AF61" s="70"/>
      <c r="AG61" s="70"/>
      <c r="AH61" s="34"/>
      <c r="AI61" s="34"/>
      <c r="AJ61" s="34"/>
      <c r="AK61" s="34"/>
      <c r="AL61" s="34"/>
      <c r="AM61" s="36"/>
      <c r="AN61" s="58"/>
      <c r="AO61" s="74"/>
      <c r="AP61" s="72"/>
      <c r="AQ61" s="57"/>
      <c r="AR61" s="69"/>
      <c r="AS61" s="70"/>
      <c r="AT61" s="69"/>
      <c r="AU61" s="70"/>
      <c r="AV61" s="70"/>
      <c r="AW61" s="34"/>
      <c r="AX61" s="34"/>
      <c r="AY61" s="34"/>
      <c r="AZ61" s="36"/>
      <c r="BA61" s="36"/>
      <c r="BB61" s="36"/>
      <c r="BC61" s="36"/>
      <c r="BD61" s="83"/>
      <c r="BE61" s="83"/>
      <c r="BF61" s="106"/>
    </row>
    <row r="62" spans="2:59" x14ac:dyDescent="0.25">
      <c r="B62" s="22">
        <v>6540</v>
      </c>
      <c r="C62" s="41" t="s">
        <v>12</v>
      </c>
      <c r="D62" s="43">
        <v>74399</v>
      </c>
      <c r="E62" s="43">
        <v>109071</v>
      </c>
      <c r="F62" s="43">
        <v>24538</v>
      </c>
      <c r="G62" s="31">
        <v>1050</v>
      </c>
      <c r="H62" s="73">
        <v>143206</v>
      </c>
      <c r="I62" s="73">
        <v>22052</v>
      </c>
      <c r="J62" s="31">
        <v>10000</v>
      </c>
      <c r="K62" s="73">
        <v>10000</v>
      </c>
      <c r="L62" s="31">
        <v>10000</v>
      </c>
      <c r="M62" s="73">
        <v>20000</v>
      </c>
      <c r="N62" s="34"/>
      <c r="O62" s="34"/>
      <c r="P62" s="34"/>
      <c r="Q62" s="34"/>
      <c r="R62" s="34"/>
      <c r="S62" s="36">
        <v>149967</v>
      </c>
      <c r="T62" s="34"/>
      <c r="U62" s="34"/>
      <c r="V62" s="36"/>
      <c r="W62" s="36"/>
      <c r="X62" s="43"/>
      <c r="Y62" s="43"/>
      <c r="Z62" s="43"/>
      <c r="AA62" s="43">
        <v>24481</v>
      </c>
      <c r="AB62" s="43">
        <v>9454</v>
      </c>
      <c r="AC62" s="73">
        <v>3000</v>
      </c>
      <c r="AD62" s="57"/>
      <c r="AE62" s="69">
        <v>20000</v>
      </c>
      <c r="AF62" s="70">
        <v>10000</v>
      </c>
      <c r="AG62" s="70">
        <v>10000</v>
      </c>
      <c r="AH62" s="34"/>
      <c r="AI62" s="34"/>
      <c r="AJ62" s="34"/>
      <c r="AK62" s="34"/>
      <c r="AL62" s="34">
        <v>11606</v>
      </c>
      <c r="AM62" s="36"/>
      <c r="AN62" s="58"/>
      <c r="AO62" s="74"/>
      <c r="AP62" s="72"/>
      <c r="AQ62" s="57">
        <v>90725</v>
      </c>
      <c r="AR62" s="69"/>
      <c r="AS62" s="70"/>
      <c r="AT62" s="69"/>
      <c r="AU62" s="70"/>
      <c r="AV62" s="70"/>
      <c r="AW62" s="34"/>
      <c r="AX62" s="34"/>
      <c r="AY62" s="34"/>
      <c r="AZ62" s="36"/>
      <c r="BA62" s="36"/>
      <c r="BB62" s="36"/>
      <c r="BC62" s="36"/>
      <c r="BD62" s="83"/>
      <c r="BE62" s="83"/>
      <c r="BF62" s="106"/>
    </row>
    <row r="63" spans="2:59" ht="15" hidden="1" customHeight="1" x14ac:dyDescent="0.25">
      <c r="B63" s="22">
        <v>6550</v>
      </c>
      <c r="C63" s="41" t="s">
        <v>13</v>
      </c>
      <c r="D63" s="43"/>
      <c r="E63" s="43"/>
      <c r="F63" s="43">
        <v>36029</v>
      </c>
      <c r="G63" s="31"/>
      <c r="H63" s="73"/>
      <c r="I63" s="73"/>
      <c r="J63" s="31"/>
      <c r="K63" s="73"/>
      <c r="L63" s="31"/>
      <c r="M63" s="73"/>
      <c r="N63" s="34"/>
      <c r="O63" s="34"/>
      <c r="P63" s="34"/>
      <c r="Q63" s="34"/>
      <c r="R63" s="34"/>
      <c r="S63" s="36"/>
      <c r="T63" s="34"/>
      <c r="U63" s="34"/>
      <c r="V63" s="36"/>
      <c r="W63" s="36"/>
      <c r="X63" s="43"/>
      <c r="Y63" s="43"/>
      <c r="Z63" s="43"/>
      <c r="AA63" s="43"/>
      <c r="AB63" s="43"/>
      <c r="AC63" s="73"/>
      <c r="AD63" s="57"/>
      <c r="AE63" s="69"/>
      <c r="AF63" s="70"/>
      <c r="AG63" s="70"/>
      <c r="AH63" s="34"/>
      <c r="AI63" s="34"/>
      <c r="AJ63" s="34"/>
      <c r="AK63" s="34"/>
      <c r="AL63" s="34"/>
      <c r="AM63" s="36"/>
      <c r="AN63" s="58"/>
      <c r="AO63" s="74"/>
      <c r="AP63" s="72"/>
      <c r="AQ63" s="57"/>
      <c r="AR63" s="69"/>
      <c r="AS63" s="70"/>
      <c r="AT63" s="69"/>
      <c r="AU63" s="70"/>
      <c r="AV63" s="70"/>
      <c r="AW63" s="34"/>
      <c r="AX63" s="34"/>
      <c r="AY63" s="34"/>
      <c r="AZ63" s="36"/>
      <c r="BA63" s="36"/>
      <c r="BB63" s="36"/>
      <c r="BC63" s="36"/>
      <c r="BD63" s="83"/>
      <c r="BE63" s="83"/>
      <c r="BF63" s="106"/>
    </row>
    <row r="64" spans="2:59" x14ac:dyDescent="0.25">
      <c r="B64" s="22">
        <v>6560</v>
      </c>
      <c r="C64" s="41" t="s">
        <v>46</v>
      </c>
      <c r="D64" s="43">
        <v>36608</v>
      </c>
      <c r="E64" s="43">
        <v>28428</v>
      </c>
      <c r="F64" s="43">
        <v>44708</v>
      </c>
      <c r="G64" s="31">
        <v>30775</v>
      </c>
      <c r="H64" s="73">
        <v>38989</v>
      </c>
      <c r="I64" s="73">
        <v>35237</v>
      </c>
      <c r="J64" s="31">
        <v>40000</v>
      </c>
      <c r="K64" s="73">
        <v>35000</v>
      </c>
      <c r="L64" s="31">
        <v>40000</v>
      </c>
      <c r="M64" s="73">
        <v>40000</v>
      </c>
      <c r="N64" s="34"/>
      <c r="O64" s="34"/>
      <c r="P64" s="34"/>
      <c r="Q64" s="34"/>
      <c r="R64" s="34"/>
      <c r="S64" s="36"/>
      <c r="T64" s="34"/>
      <c r="U64" s="34"/>
      <c r="V64" s="36"/>
      <c r="W64" s="36"/>
      <c r="X64" s="43"/>
      <c r="Y64" s="43"/>
      <c r="Z64" s="43"/>
      <c r="AA64" s="43">
        <v>199</v>
      </c>
      <c r="AB64" s="43">
        <v>1200</v>
      </c>
      <c r="AC64" s="73"/>
      <c r="AD64" s="57"/>
      <c r="AE64" s="69"/>
      <c r="AF64" s="70"/>
      <c r="AG64" s="70"/>
      <c r="AH64" s="34"/>
      <c r="AI64" s="34"/>
      <c r="AJ64" s="34"/>
      <c r="AK64" s="34"/>
      <c r="AL64" s="34"/>
      <c r="AM64" s="36"/>
      <c r="AN64" s="58"/>
      <c r="AO64" s="74"/>
      <c r="AP64" s="72"/>
      <c r="AQ64" s="57">
        <v>2285</v>
      </c>
      <c r="AR64" s="69"/>
      <c r="AS64" s="70"/>
      <c r="AT64" s="69"/>
      <c r="AU64" s="70"/>
      <c r="AV64" s="70"/>
      <c r="AW64" s="34"/>
      <c r="AX64" s="34"/>
      <c r="AY64" s="34"/>
      <c r="AZ64" s="36"/>
      <c r="BA64" s="36"/>
      <c r="BB64" s="36"/>
      <c r="BC64" s="36"/>
      <c r="BD64" s="83"/>
      <c r="BE64" s="83"/>
      <c r="BF64" s="106"/>
    </row>
    <row r="65" spans="2:58" hidden="1" x14ac:dyDescent="0.25">
      <c r="B65" s="22">
        <v>6570</v>
      </c>
      <c r="C65" s="41" t="s">
        <v>190</v>
      </c>
      <c r="D65" s="43"/>
      <c r="E65" s="43"/>
      <c r="F65" s="43"/>
      <c r="G65" s="73"/>
      <c r="H65" s="73"/>
      <c r="I65" s="73"/>
      <c r="J65" s="73"/>
      <c r="K65" s="73"/>
      <c r="L65" s="73"/>
      <c r="M65" s="73"/>
      <c r="N65" s="34"/>
      <c r="O65" s="34"/>
      <c r="P65" s="34"/>
      <c r="Q65" s="34"/>
      <c r="R65" s="34"/>
      <c r="S65" s="36"/>
      <c r="T65" s="34"/>
      <c r="U65" s="34"/>
      <c r="V65" s="36"/>
      <c r="W65" s="36"/>
      <c r="X65" s="43"/>
      <c r="Y65" s="43"/>
      <c r="Z65" s="43"/>
      <c r="AA65" s="43"/>
      <c r="AB65" s="43"/>
      <c r="AC65" s="73"/>
      <c r="AD65" s="69"/>
      <c r="AE65" s="69"/>
      <c r="AF65" s="70"/>
      <c r="AG65" s="70"/>
      <c r="AH65" s="34"/>
      <c r="AI65" s="34"/>
      <c r="AJ65" s="34"/>
      <c r="AK65" s="34"/>
      <c r="AL65" s="34">
        <v>8400</v>
      </c>
      <c r="AM65" s="36"/>
      <c r="AN65" s="74"/>
      <c r="AO65" s="74"/>
      <c r="AP65" s="72"/>
      <c r="AQ65" s="69"/>
      <c r="AR65" s="69"/>
      <c r="AS65" s="70"/>
      <c r="AT65" s="69"/>
      <c r="AU65" s="70"/>
      <c r="AV65" s="70"/>
      <c r="AW65" s="34"/>
      <c r="AX65" s="34"/>
      <c r="AY65" s="34"/>
      <c r="AZ65" s="36"/>
      <c r="BA65" s="36"/>
      <c r="BB65" s="36"/>
      <c r="BC65" s="36"/>
      <c r="BD65" s="83"/>
      <c r="BE65" s="83"/>
      <c r="BF65" s="106"/>
    </row>
    <row r="66" spans="2:58" x14ac:dyDescent="0.25">
      <c r="B66" s="22">
        <v>6580</v>
      </c>
      <c r="C66" s="41" t="s">
        <v>38</v>
      </c>
      <c r="D66" s="43">
        <v>17826</v>
      </c>
      <c r="E66" s="43">
        <v>19513</v>
      </c>
      <c r="F66" s="43"/>
      <c r="G66" s="31"/>
      <c r="H66" s="73"/>
      <c r="I66" s="73"/>
      <c r="J66" s="31"/>
      <c r="K66" s="73"/>
      <c r="L66" s="31"/>
      <c r="M66" s="73"/>
      <c r="N66" s="34">
        <v>7206</v>
      </c>
      <c r="O66" s="34">
        <v>3433</v>
      </c>
      <c r="P66" s="34">
        <v>5615</v>
      </c>
      <c r="Q66" s="34"/>
      <c r="R66" s="34">
        <v>624</v>
      </c>
      <c r="S66" s="36">
        <v>3360</v>
      </c>
      <c r="T66" s="34">
        <v>10000</v>
      </c>
      <c r="U66" s="34">
        <v>10000</v>
      </c>
      <c r="V66" s="36">
        <v>5000</v>
      </c>
      <c r="W66" s="36">
        <v>5000</v>
      </c>
      <c r="X66" s="43">
        <v>43341</v>
      </c>
      <c r="Y66" s="43">
        <v>15633</v>
      </c>
      <c r="Z66" s="43">
        <v>54511</v>
      </c>
      <c r="AA66" s="43">
        <v>36432</v>
      </c>
      <c r="AB66" s="43">
        <v>79276</v>
      </c>
      <c r="AC66" s="73">
        <v>32843</v>
      </c>
      <c r="AD66" s="57">
        <v>25000</v>
      </c>
      <c r="AE66" s="69">
        <v>40000</v>
      </c>
      <c r="AF66" s="70">
        <v>40000</v>
      </c>
      <c r="AG66" s="70">
        <v>40000</v>
      </c>
      <c r="AH66" s="34">
        <v>53661</v>
      </c>
      <c r="AI66" s="34">
        <v>25133</v>
      </c>
      <c r="AJ66" s="34">
        <v>30382</v>
      </c>
      <c r="AK66" s="34">
        <v>40287</v>
      </c>
      <c r="AL66" s="34">
        <v>23538</v>
      </c>
      <c r="AM66" s="36">
        <v>3803</v>
      </c>
      <c r="AN66" s="58">
        <v>50000</v>
      </c>
      <c r="AO66" s="74">
        <v>40000</v>
      </c>
      <c r="AP66" s="72">
        <v>20000</v>
      </c>
      <c r="AQ66" s="57">
        <v>4563</v>
      </c>
      <c r="AR66" s="69"/>
      <c r="AS66" s="70">
        <v>7965</v>
      </c>
      <c r="AT66" s="69"/>
      <c r="AU66" s="70">
        <v>5000</v>
      </c>
      <c r="AV66" s="70"/>
      <c r="AW66" s="34"/>
      <c r="AX66" s="34"/>
      <c r="AY66" s="34"/>
      <c r="AZ66" s="36"/>
      <c r="BA66" s="36"/>
      <c r="BB66" s="36"/>
      <c r="BC66" s="36"/>
      <c r="BD66" s="83"/>
      <c r="BE66" s="83"/>
      <c r="BF66" s="106"/>
    </row>
    <row r="67" spans="2:58" x14ac:dyDescent="0.25">
      <c r="B67" s="22">
        <v>6600</v>
      </c>
      <c r="C67" s="41" t="s">
        <v>14</v>
      </c>
      <c r="D67" s="43">
        <v>499616</v>
      </c>
      <c r="E67" s="43">
        <v>6941</v>
      </c>
      <c r="F67" s="43">
        <v>96501</v>
      </c>
      <c r="G67" s="31">
        <v>132029</v>
      </c>
      <c r="H67" s="73">
        <v>93400</v>
      </c>
      <c r="I67" s="73">
        <v>617632</v>
      </c>
      <c r="J67" s="31">
        <v>250000</v>
      </c>
      <c r="K67" s="73">
        <v>100000</v>
      </c>
      <c r="L67" s="73">
        <v>500000</v>
      </c>
      <c r="M67" s="73">
        <v>400000</v>
      </c>
      <c r="N67" s="34"/>
      <c r="O67" s="34"/>
      <c r="P67" s="34"/>
      <c r="Q67" s="34"/>
      <c r="R67" s="34"/>
      <c r="S67" s="36"/>
      <c r="T67" s="34"/>
      <c r="U67" s="34"/>
      <c r="V67" s="36"/>
      <c r="W67" s="36"/>
      <c r="X67" s="43"/>
      <c r="Y67" s="43"/>
      <c r="Z67" s="43"/>
      <c r="AA67" s="43"/>
      <c r="AB67" s="43"/>
      <c r="AC67" s="73"/>
      <c r="AD67" s="57"/>
      <c r="AE67" s="69"/>
      <c r="AF67" s="70"/>
      <c r="AG67" s="70"/>
      <c r="AH67" s="34"/>
      <c r="AI67" s="34"/>
      <c r="AJ67" s="34"/>
      <c r="AK67" s="34"/>
      <c r="AL67" s="34"/>
      <c r="AM67" s="36"/>
      <c r="AN67" s="58"/>
      <c r="AO67" s="74"/>
      <c r="AP67" s="72"/>
      <c r="AQ67" s="57">
        <v>5731</v>
      </c>
      <c r="AR67" s="69"/>
      <c r="AS67" s="70"/>
      <c r="AT67" s="69"/>
      <c r="AU67" s="70"/>
      <c r="AV67" s="70"/>
      <c r="AW67" s="34"/>
      <c r="AX67" s="34"/>
      <c r="AY67" s="34"/>
      <c r="AZ67" s="36"/>
      <c r="BA67" s="36"/>
      <c r="BB67" s="36"/>
      <c r="BC67" s="36"/>
      <c r="BD67" s="83"/>
      <c r="BE67" s="83"/>
      <c r="BF67" s="106"/>
    </row>
    <row r="68" spans="2:58" x14ac:dyDescent="0.25">
      <c r="B68" s="22">
        <v>6605</v>
      </c>
      <c r="C68" s="41" t="s">
        <v>47</v>
      </c>
      <c r="D68" s="43">
        <v>60611</v>
      </c>
      <c r="E68" s="43">
        <v>66510</v>
      </c>
      <c r="F68" s="43">
        <v>107015</v>
      </c>
      <c r="G68" s="31">
        <v>47500</v>
      </c>
      <c r="H68" s="73">
        <v>39944</v>
      </c>
      <c r="I68" s="73">
        <v>139027</v>
      </c>
      <c r="J68" s="31">
        <v>65000</v>
      </c>
      <c r="K68" s="73">
        <v>50000</v>
      </c>
      <c r="L68" s="31">
        <v>50000</v>
      </c>
      <c r="M68" s="73">
        <v>50000</v>
      </c>
      <c r="N68" s="34"/>
      <c r="O68" s="34"/>
      <c r="P68" s="34"/>
      <c r="Q68" s="34"/>
      <c r="R68" s="34"/>
      <c r="S68" s="36"/>
      <c r="T68" s="34"/>
      <c r="U68" s="34"/>
      <c r="V68" s="36"/>
      <c r="W68" s="36"/>
      <c r="X68" s="43"/>
      <c r="Y68" s="43"/>
      <c r="Z68" s="43"/>
      <c r="AA68" s="43">
        <v>2813</v>
      </c>
      <c r="AB68" s="43"/>
      <c r="AC68" s="73"/>
      <c r="AD68" s="57"/>
      <c r="AE68" s="69"/>
      <c r="AF68" s="70"/>
      <c r="AG68" s="70"/>
      <c r="AH68" s="34"/>
      <c r="AI68" s="34"/>
      <c r="AJ68" s="34"/>
      <c r="AK68" s="34"/>
      <c r="AL68" s="34"/>
      <c r="AM68" s="36"/>
      <c r="AN68" s="58"/>
      <c r="AO68" s="74"/>
      <c r="AP68" s="72"/>
      <c r="AQ68" s="57"/>
      <c r="AR68" s="69"/>
      <c r="AS68" s="70"/>
      <c r="AT68" s="69"/>
      <c r="AU68" s="70"/>
      <c r="AV68" s="70"/>
      <c r="AW68" s="34"/>
      <c r="AX68" s="34"/>
      <c r="AY68" s="34"/>
      <c r="AZ68" s="36"/>
      <c r="BA68" s="36"/>
      <c r="BB68" s="36"/>
      <c r="BC68" s="36"/>
      <c r="BD68" s="83"/>
      <c r="BE68" s="83"/>
      <c r="BF68" s="106"/>
    </row>
    <row r="69" spans="2:58" hidden="1" x14ac:dyDescent="0.25">
      <c r="B69" s="22">
        <v>6616</v>
      </c>
      <c r="C69" s="41" t="s">
        <v>180</v>
      </c>
      <c r="D69" s="43"/>
      <c r="E69" s="43"/>
      <c r="F69" s="43"/>
      <c r="G69" s="75">
        <v>3794299</v>
      </c>
      <c r="H69" s="75"/>
      <c r="I69" s="73"/>
      <c r="J69" s="31"/>
      <c r="K69" s="73"/>
      <c r="L69" s="31"/>
      <c r="M69" s="73"/>
      <c r="N69" s="34"/>
      <c r="O69" s="34"/>
      <c r="P69" s="34"/>
      <c r="Q69" s="34"/>
      <c r="R69" s="34"/>
      <c r="S69" s="36"/>
      <c r="T69" s="34"/>
      <c r="U69" s="34"/>
      <c r="V69" s="36"/>
      <c r="W69" s="36"/>
      <c r="X69" s="43"/>
      <c r="Y69" s="43"/>
      <c r="Z69" s="43"/>
      <c r="AA69" s="43"/>
      <c r="AB69" s="43"/>
      <c r="AC69" s="73"/>
      <c r="AD69" s="57"/>
      <c r="AE69" s="69"/>
      <c r="AF69" s="70"/>
      <c r="AG69" s="70"/>
      <c r="AH69" s="34"/>
      <c r="AI69" s="34"/>
      <c r="AJ69" s="34"/>
      <c r="AK69" s="34"/>
      <c r="AL69" s="34"/>
      <c r="AM69" s="36"/>
      <c r="AN69" s="58"/>
      <c r="AO69" s="74"/>
      <c r="AP69" s="72"/>
      <c r="AQ69" s="57"/>
      <c r="AR69" s="69"/>
      <c r="AS69" s="70"/>
      <c r="AT69" s="69"/>
      <c r="AU69" s="70"/>
      <c r="AV69" s="70"/>
      <c r="AW69" s="34"/>
      <c r="AX69" s="34"/>
      <c r="AY69" s="34"/>
      <c r="AZ69" s="36"/>
      <c r="BA69" s="36"/>
      <c r="BB69" s="36"/>
      <c r="BC69" s="36"/>
      <c r="BD69" s="83"/>
      <c r="BE69" s="83"/>
      <c r="BF69" s="106"/>
    </row>
    <row r="70" spans="2:58" x14ac:dyDescent="0.25">
      <c r="B70" s="22">
        <v>6620</v>
      </c>
      <c r="C70" s="41" t="s">
        <v>15</v>
      </c>
      <c r="D70" s="43">
        <v>137147</v>
      </c>
      <c r="E70" s="43">
        <v>11447</v>
      </c>
      <c r="F70" s="43">
        <v>12657</v>
      </c>
      <c r="G70" s="31">
        <v>24666</v>
      </c>
      <c r="H70" s="73">
        <v>21416</v>
      </c>
      <c r="I70" s="73">
        <v>18035</v>
      </c>
      <c r="J70" s="31">
        <v>50000</v>
      </c>
      <c r="K70" s="73">
        <v>25000</v>
      </c>
      <c r="L70" s="31">
        <v>20000</v>
      </c>
      <c r="M70" s="73">
        <v>20000</v>
      </c>
      <c r="N70" s="34"/>
      <c r="O70" s="34"/>
      <c r="P70" s="34"/>
      <c r="Q70" s="34"/>
      <c r="R70" s="34"/>
      <c r="S70" s="36"/>
      <c r="T70" s="34"/>
      <c r="U70" s="34"/>
      <c r="V70" s="36"/>
      <c r="W70" s="36"/>
      <c r="X70" s="43"/>
      <c r="Y70" s="43">
        <v>1400</v>
      </c>
      <c r="Z70" s="43"/>
      <c r="AA70" s="43"/>
      <c r="AB70" s="43"/>
      <c r="AC70" s="73"/>
      <c r="AD70" s="57">
        <v>2000</v>
      </c>
      <c r="AE70" s="69"/>
      <c r="AF70" s="70"/>
      <c r="AG70" s="70"/>
      <c r="AH70" s="34"/>
      <c r="AI70" s="34"/>
      <c r="AJ70" s="34"/>
      <c r="AK70" s="34"/>
      <c r="AL70" s="34"/>
      <c r="AM70" s="36"/>
      <c r="AN70" s="58"/>
      <c r="AO70" s="74"/>
      <c r="AP70" s="72"/>
      <c r="AQ70" s="57"/>
      <c r="AR70" s="69"/>
      <c r="AS70" s="70"/>
      <c r="AT70" s="69"/>
      <c r="AU70" s="70"/>
      <c r="AV70" s="70"/>
      <c r="AW70" s="34"/>
      <c r="AX70" s="34"/>
      <c r="AY70" s="34"/>
      <c r="AZ70" s="36"/>
      <c r="BA70" s="36"/>
      <c r="BB70" s="36"/>
      <c r="BC70" s="36"/>
      <c r="BD70" s="83"/>
      <c r="BE70" s="83"/>
      <c r="BF70" s="106"/>
    </row>
    <row r="71" spans="2:58" x14ac:dyDescent="0.25">
      <c r="B71" s="22">
        <v>6630</v>
      </c>
      <c r="C71" s="41" t="s">
        <v>48</v>
      </c>
      <c r="D71" s="43">
        <v>27179</v>
      </c>
      <c r="E71" s="43">
        <v>141879</v>
      </c>
      <c r="F71" s="43">
        <v>156053</v>
      </c>
      <c r="G71" s="31">
        <v>87301</v>
      </c>
      <c r="H71" s="73">
        <v>174471</v>
      </c>
      <c r="I71" s="73">
        <v>92412</v>
      </c>
      <c r="J71" s="31">
        <v>150000</v>
      </c>
      <c r="K71" s="73">
        <v>500000</v>
      </c>
      <c r="L71" s="31">
        <v>100000</v>
      </c>
      <c r="M71" s="73">
        <v>100000</v>
      </c>
      <c r="N71" s="34"/>
      <c r="O71" s="34"/>
      <c r="P71" s="34"/>
      <c r="Q71" s="34"/>
      <c r="R71" s="34"/>
      <c r="S71" s="36"/>
      <c r="T71" s="34"/>
      <c r="U71" s="34"/>
      <c r="V71" s="36"/>
      <c r="W71" s="36"/>
      <c r="X71" s="43"/>
      <c r="Y71" s="43"/>
      <c r="Z71" s="43"/>
      <c r="AA71" s="43"/>
      <c r="AB71" s="43"/>
      <c r="AC71" s="73"/>
      <c r="AD71" s="57"/>
      <c r="AE71" s="69"/>
      <c r="AF71" s="70"/>
      <c r="AG71" s="70"/>
      <c r="AH71" s="34"/>
      <c r="AI71" s="34"/>
      <c r="AJ71" s="34"/>
      <c r="AK71" s="34"/>
      <c r="AL71" s="34"/>
      <c r="AM71" s="36"/>
      <c r="AN71" s="58"/>
      <c r="AO71" s="74"/>
      <c r="AP71" s="72"/>
      <c r="AQ71" s="57"/>
      <c r="AR71" s="69"/>
      <c r="AS71" s="70"/>
      <c r="AT71" s="69"/>
      <c r="AU71" s="70"/>
      <c r="AV71" s="70"/>
      <c r="AW71" s="34"/>
      <c r="AX71" s="34"/>
      <c r="AY71" s="34"/>
      <c r="AZ71" s="36"/>
      <c r="BA71" s="36"/>
      <c r="BB71" s="36"/>
      <c r="BC71" s="36"/>
      <c r="BD71" s="83"/>
      <c r="BE71" s="83"/>
      <c r="BF71" s="106"/>
    </row>
    <row r="72" spans="2:58" x14ac:dyDescent="0.25">
      <c r="B72" s="22">
        <v>6670</v>
      </c>
      <c r="C72" s="41" t="s">
        <v>43</v>
      </c>
      <c r="D72" s="43">
        <v>407136</v>
      </c>
      <c r="E72" s="43">
        <v>331099</v>
      </c>
      <c r="F72" s="43">
        <v>353534</v>
      </c>
      <c r="G72" s="43">
        <v>276948</v>
      </c>
      <c r="H72" s="43">
        <v>425859</v>
      </c>
      <c r="I72" s="73">
        <v>375280</v>
      </c>
      <c r="J72" s="43">
        <v>360000</v>
      </c>
      <c r="K72" s="43">
        <v>300000</v>
      </c>
      <c r="L72" s="43">
        <v>300000</v>
      </c>
      <c r="M72" s="73">
        <v>300000</v>
      </c>
      <c r="N72" s="34"/>
      <c r="O72" s="34"/>
      <c r="P72" s="34"/>
      <c r="Q72" s="34"/>
      <c r="R72" s="34"/>
      <c r="S72" s="36"/>
      <c r="T72" s="34"/>
      <c r="U72" s="34"/>
      <c r="V72" s="36"/>
      <c r="W72" s="36"/>
      <c r="X72" s="43"/>
      <c r="Y72" s="43"/>
      <c r="Z72" s="43"/>
      <c r="AA72" s="43"/>
      <c r="AB72" s="43"/>
      <c r="AC72" s="73"/>
      <c r="AD72" s="57"/>
      <c r="AE72" s="69"/>
      <c r="AF72" s="70"/>
      <c r="AG72" s="70"/>
      <c r="AH72" s="34"/>
      <c r="AI72" s="34"/>
      <c r="AJ72" s="34"/>
      <c r="AK72" s="34"/>
      <c r="AL72" s="34"/>
      <c r="AM72" s="36"/>
      <c r="AN72" s="58"/>
      <c r="AO72" s="74"/>
      <c r="AP72" s="72"/>
      <c r="AQ72" s="57"/>
      <c r="AR72" s="69"/>
      <c r="AS72" s="70"/>
      <c r="AT72" s="69"/>
      <c r="AU72" s="70"/>
      <c r="AV72" s="70"/>
      <c r="AW72" s="34"/>
      <c r="AX72" s="34"/>
      <c r="AY72" s="34"/>
      <c r="AZ72" s="36"/>
      <c r="BA72" s="36"/>
      <c r="BB72" s="36"/>
      <c r="BC72" s="36"/>
      <c r="BD72" s="83"/>
      <c r="BE72" s="83"/>
      <c r="BF72" s="106"/>
    </row>
    <row r="73" spans="2:58" ht="15" hidden="1" customHeight="1" x14ac:dyDescent="0.25">
      <c r="B73" s="22">
        <v>6730</v>
      </c>
      <c r="C73" s="41" t="s">
        <v>66</v>
      </c>
      <c r="D73" s="43"/>
      <c r="E73" s="43"/>
      <c r="F73" s="43"/>
      <c r="G73" s="43"/>
      <c r="H73" s="43"/>
      <c r="I73" s="73"/>
      <c r="J73" s="43"/>
      <c r="K73" s="43"/>
      <c r="L73" s="43"/>
      <c r="M73" s="73"/>
      <c r="N73" s="34"/>
      <c r="O73" s="34"/>
      <c r="P73" s="34"/>
      <c r="Q73" s="34"/>
      <c r="R73" s="34"/>
      <c r="S73" s="36"/>
      <c r="T73" s="34"/>
      <c r="U73" s="34"/>
      <c r="V73" s="36"/>
      <c r="W73" s="36"/>
      <c r="X73" s="43"/>
      <c r="Y73" s="43"/>
      <c r="Z73" s="43"/>
      <c r="AA73" s="43"/>
      <c r="AB73" s="43"/>
      <c r="AC73" s="73"/>
      <c r="AD73" s="57"/>
      <c r="AE73" s="69"/>
      <c r="AF73" s="70"/>
      <c r="AG73" s="70"/>
      <c r="AH73" s="34"/>
      <c r="AI73" s="34"/>
      <c r="AJ73" s="34"/>
      <c r="AK73" s="34"/>
      <c r="AL73" s="34"/>
      <c r="AM73" s="36"/>
      <c r="AN73" s="58"/>
      <c r="AO73" s="74"/>
      <c r="AP73" s="72"/>
      <c r="AQ73" s="57"/>
      <c r="AR73" s="69"/>
      <c r="AS73" s="70"/>
      <c r="AT73" s="69"/>
      <c r="AU73" s="70"/>
      <c r="AV73" s="70"/>
      <c r="AW73" s="34"/>
      <c r="AX73" s="34"/>
      <c r="AY73" s="34"/>
      <c r="AZ73" s="36"/>
      <c r="BA73" s="36"/>
      <c r="BB73" s="36"/>
      <c r="BC73" s="36"/>
      <c r="BD73" s="83"/>
      <c r="BE73" s="83"/>
      <c r="BF73" s="106"/>
    </row>
    <row r="74" spans="2:58" x14ac:dyDescent="0.25">
      <c r="B74" s="22">
        <v>6740</v>
      </c>
      <c r="C74" s="41" t="s">
        <v>73</v>
      </c>
      <c r="D74" s="43"/>
      <c r="E74" s="43"/>
      <c r="F74" s="43"/>
      <c r="G74" s="43"/>
      <c r="H74" s="43"/>
      <c r="I74" s="73"/>
      <c r="J74" s="43"/>
      <c r="K74" s="43"/>
      <c r="L74" s="43"/>
      <c r="M74" s="73"/>
      <c r="N74" s="34"/>
      <c r="O74" s="34"/>
      <c r="P74" s="34"/>
      <c r="Q74" s="34"/>
      <c r="R74" s="34"/>
      <c r="S74" s="36"/>
      <c r="T74" s="34"/>
      <c r="U74" s="34"/>
      <c r="V74" s="36"/>
      <c r="W74" s="36"/>
      <c r="X74" s="43">
        <v>52241</v>
      </c>
      <c r="Y74" s="43">
        <v>48256</v>
      </c>
      <c r="Z74" s="43">
        <v>47248</v>
      </c>
      <c r="AA74" s="43">
        <v>41947</v>
      </c>
      <c r="AB74" s="43">
        <v>77744</v>
      </c>
      <c r="AC74" s="73">
        <v>71262</v>
      </c>
      <c r="AD74" s="57">
        <v>50000</v>
      </c>
      <c r="AE74" s="69">
        <v>45000</v>
      </c>
      <c r="AF74" s="70">
        <v>70000</v>
      </c>
      <c r="AG74" s="70">
        <v>70000</v>
      </c>
      <c r="AH74" s="34">
        <v>56500</v>
      </c>
      <c r="AI74" s="34">
        <v>71775</v>
      </c>
      <c r="AJ74" s="34">
        <v>69321</v>
      </c>
      <c r="AK74" s="34">
        <v>53236</v>
      </c>
      <c r="AL74" s="34">
        <v>70344</v>
      </c>
      <c r="AM74" s="36">
        <v>53114</v>
      </c>
      <c r="AN74" s="58">
        <v>70000</v>
      </c>
      <c r="AO74" s="74">
        <v>55000</v>
      </c>
      <c r="AP74" s="72">
        <v>60000</v>
      </c>
      <c r="AQ74" s="57"/>
      <c r="AR74" s="69"/>
      <c r="AS74" s="70"/>
      <c r="AT74" s="69"/>
      <c r="AU74" s="70"/>
      <c r="AV74" s="70"/>
      <c r="AW74" s="34"/>
      <c r="AX74" s="34"/>
      <c r="AY74" s="34"/>
      <c r="AZ74" s="36"/>
      <c r="BA74" s="36"/>
      <c r="BB74" s="36"/>
      <c r="BC74" s="36"/>
      <c r="BD74" s="83"/>
      <c r="BE74" s="83"/>
      <c r="BF74" s="106"/>
    </row>
    <row r="75" spans="2:58" x14ac:dyDescent="0.25">
      <c r="B75" s="22">
        <v>6790</v>
      </c>
      <c r="C75" s="41" t="s">
        <v>141</v>
      </c>
      <c r="D75" s="43">
        <v>2550</v>
      </c>
      <c r="E75" s="43"/>
      <c r="F75" s="43">
        <v>2000</v>
      </c>
      <c r="G75" s="43"/>
      <c r="H75" s="43"/>
      <c r="I75" s="73">
        <v>22500</v>
      </c>
      <c r="J75" s="43"/>
      <c r="K75" s="43"/>
      <c r="L75" s="43"/>
      <c r="M75" s="73"/>
      <c r="N75" s="34"/>
      <c r="O75" s="34"/>
      <c r="P75" s="34">
        <v>6000</v>
      </c>
      <c r="Q75" s="34"/>
      <c r="R75" s="34"/>
      <c r="S75" s="36"/>
      <c r="T75" s="34">
        <v>5000</v>
      </c>
      <c r="U75" s="34">
        <v>5000</v>
      </c>
      <c r="V75" s="36">
        <v>5000</v>
      </c>
      <c r="W75" s="36">
        <v>5000</v>
      </c>
      <c r="X75" s="43"/>
      <c r="Y75" s="43"/>
      <c r="Z75" s="43"/>
      <c r="AA75" s="43"/>
      <c r="AB75" s="43"/>
      <c r="AC75" s="73"/>
      <c r="AD75" s="57"/>
      <c r="AE75" s="69"/>
      <c r="AF75" s="70"/>
      <c r="AG75" s="70"/>
      <c r="AH75" s="34"/>
      <c r="AI75" s="34"/>
      <c r="AJ75" s="34"/>
      <c r="AK75" s="34"/>
      <c r="AL75" s="34"/>
      <c r="AM75" s="36"/>
      <c r="AN75" s="58"/>
      <c r="AO75" s="74"/>
      <c r="AP75" s="72"/>
      <c r="AQ75" s="57"/>
      <c r="AR75" s="69"/>
      <c r="AS75" s="70"/>
      <c r="AT75" s="69"/>
      <c r="AU75" s="70"/>
      <c r="AV75" s="70"/>
      <c r="AW75" s="34"/>
      <c r="AX75" s="34"/>
      <c r="AY75" s="34"/>
      <c r="AZ75" s="36"/>
      <c r="BA75" s="36"/>
      <c r="BB75" s="36"/>
      <c r="BC75" s="36"/>
      <c r="BD75" s="83"/>
      <c r="BE75" s="83"/>
      <c r="BF75" s="106"/>
    </row>
    <row r="76" spans="2:58" x14ac:dyDescent="0.25">
      <c r="B76" s="22">
        <v>6800</v>
      </c>
      <c r="C76" s="41" t="s">
        <v>16</v>
      </c>
      <c r="D76" s="43">
        <v>11382</v>
      </c>
      <c r="E76" s="43">
        <v>1926</v>
      </c>
      <c r="F76" s="43">
        <v>3857</v>
      </c>
      <c r="G76" s="43">
        <v>5331</v>
      </c>
      <c r="H76" s="43">
        <v>767</v>
      </c>
      <c r="I76" s="73">
        <v>2336</v>
      </c>
      <c r="J76" s="43">
        <v>5000</v>
      </c>
      <c r="K76" s="43">
        <v>5000</v>
      </c>
      <c r="L76" s="43">
        <v>2000</v>
      </c>
      <c r="M76" s="73">
        <v>3000</v>
      </c>
      <c r="N76" s="34"/>
      <c r="O76" s="34"/>
      <c r="P76" s="34"/>
      <c r="Q76" s="34"/>
      <c r="R76" s="34"/>
      <c r="S76" s="36"/>
      <c r="T76" s="34"/>
      <c r="U76" s="34"/>
      <c r="V76" s="36"/>
      <c r="W76" s="36"/>
      <c r="X76" s="43">
        <v>273</v>
      </c>
      <c r="Y76" s="43">
        <v>2530</v>
      </c>
      <c r="Z76" s="43">
        <v>449</v>
      </c>
      <c r="AA76" s="43"/>
      <c r="AB76" s="43"/>
      <c r="AC76" s="73"/>
      <c r="AD76" s="57">
        <v>2000</v>
      </c>
      <c r="AE76" s="69"/>
      <c r="AF76" s="70"/>
      <c r="AG76" s="70"/>
      <c r="AH76" s="34"/>
      <c r="AI76" s="34"/>
      <c r="AJ76" s="34"/>
      <c r="AK76" s="34"/>
      <c r="AL76" s="34"/>
      <c r="AM76" s="36"/>
      <c r="AN76" s="58"/>
      <c r="AO76" s="74"/>
      <c r="AP76" s="72"/>
      <c r="AQ76" s="57"/>
      <c r="AR76" s="69"/>
      <c r="AS76" s="70"/>
      <c r="AT76" s="69"/>
      <c r="AU76" s="70"/>
      <c r="AV76" s="70"/>
      <c r="AW76" s="34"/>
      <c r="AX76" s="34"/>
      <c r="AY76" s="34"/>
      <c r="AZ76" s="36"/>
      <c r="BA76" s="36"/>
      <c r="BB76" s="36"/>
      <c r="BC76" s="36"/>
      <c r="BD76" s="83"/>
      <c r="BE76" s="83"/>
      <c r="BF76" s="106"/>
    </row>
    <row r="77" spans="2:58" x14ac:dyDescent="0.25">
      <c r="B77" s="22">
        <v>6810</v>
      </c>
      <c r="C77" s="41" t="s">
        <v>17</v>
      </c>
      <c r="D77" s="43">
        <v>28111</v>
      </c>
      <c r="E77" s="43">
        <v>26590</v>
      </c>
      <c r="F77" s="43">
        <v>31484</v>
      </c>
      <c r="G77" s="43">
        <v>31485</v>
      </c>
      <c r="H77" s="43">
        <v>34038</v>
      </c>
      <c r="I77" s="73">
        <v>34963</v>
      </c>
      <c r="J77" s="43">
        <v>35000</v>
      </c>
      <c r="K77" s="43">
        <v>35000</v>
      </c>
      <c r="L77" s="43">
        <v>35000</v>
      </c>
      <c r="M77" s="73">
        <v>35000</v>
      </c>
      <c r="N77" s="34"/>
      <c r="O77" s="34"/>
      <c r="P77" s="34"/>
      <c r="Q77" s="34"/>
      <c r="R77" s="34"/>
      <c r="S77" s="36"/>
      <c r="T77" s="34"/>
      <c r="U77" s="34"/>
      <c r="V77" s="36"/>
      <c r="W77" s="36"/>
      <c r="X77" s="43">
        <v>315</v>
      </c>
      <c r="Y77" s="43"/>
      <c r="Z77" s="43"/>
      <c r="AA77" s="43"/>
      <c r="AB77" s="43">
        <v>96</v>
      </c>
      <c r="AC77" s="73"/>
      <c r="AD77" s="57"/>
      <c r="AE77" s="69"/>
      <c r="AF77" s="70"/>
      <c r="AG77" s="70"/>
      <c r="AH77" s="34"/>
      <c r="AI77" s="34"/>
      <c r="AJ77" s="34"/>
      <c r="AK77" s="34"/>
      <c r="AL77" s="34">
        <v>124</v>
      </c>
      <c r="AM77" s="36"/>
      <c r="AN77" s="58"/>
      <c r="AO77" s="74"/>
      <c r="AP77" s="72"/>
      <c r="AQ77" s="57"/>
      <c r="AR77" s="69"/>
      <c r="AS77" s="70"/>
      <c r="AT77" s="69"/>
      <c r="AU77" s="70"/>
      <c r="AV77" s="70"/>
      <c r="AW77" s="34"/>
      <c r="AX77" s="34"/>
      <c r="AY77" s="34"/>
      <c r="AZ77" s="36"/>
      <c r="BA77" s="36"/>
      <c r="BB77" s="36"/>
      <c r="BC77" s="36"/>
      <c r="BD77" s="83"/>
      <c r="BE77" s="83"/>
      <c r="BF77" s="106"/>
    </row>
    <row r="78" spans="2:58" x14ac:dyDescent="0.25">
      <c r="B78" s="22">
        <v>6815</v>
      </c>
      <c r="C78" s="41" t="s">
        <v>67</v>
      </c>
      <c r="D78" s="43">
        <v>23210</v>
      </c>
      <c r="E78" s="43">
        <v>30003</v>
      </c>
      <c r="F78" s="43">
        <v>3938</v>
      </c>
      <c r="G78" s="43">
        <v>14575</v>
      </c>
      <c r="H78" s="43">
        <v>52851</v>
      </c>
      <c r="I78" s="73">
        <v>22165</v>
      </c>
      <c r="J78" s="43">
        <v>15000</v>
      </c>
      <c r="K78" s="43">
        <v>15000</v>
      </c>
      <c r="L78" s="43">
        <v>15000</v>
      </c>
      <c r="M78" s="73">
        <v>20000</v>
      </c>
      <c r="N78" s="34"/>
      <c r="O78" s="34"/>
      <c r="P78" s="34"/>
      <c r="Q78" s="34"/>
      <c r="R78" s="34"/>
      <c r="S78" s="36"/>
      <c r="T78" s="34"/>
      <c r="U78" s="34"/>
      <c r="V78" s="36"/>
      <c r="W78" s="36"/>
      <c r="X78" s="43"/>
      <c r="Y78" s="43"/>
      <c r="Z78" s="43"/>
      <c r="AA78" s="43"/>
      <c r="AB78" s="43"/>
      <c r="AC78" s="73"/>
      <c r="AD78" s="57"/>
      <c r="AE78" s="69"/>
      <c r="AF78" s="70"/>
      <c r="AG78" s="70"/>
      <c r="AH78" s="34"/>
      <c r="AI78" s="34"/>
      <c r="AJ78" s="34">
        <v>1650</v>
      </c>
      <c r="AK78" s="34">
        <v>2160</v>
      </c>
      <c r="AL78" s="34"/>
      <c r="AM78" s="36"/>
      <c r="AN78" s="58"/>
      <c r="AO78" s="74"/>
      <c r="AP78" s="72"/>
      <c r="AQ78" s="57"/>
      <c r="AR78" s="69"/>
      <c r="AS78" s="70"/>
      <c r="AT78" s="69"/>
      <c r="AU78" s="70"/>
      <c r="AV78" s="70"/>
      <c r="AW78" s="34"/>
      <c r="AX78" s="34"/>
      <c r="AY78" s="34"/>
      <c r="AZ78" s="36"/>
      <c r="BA78" s="36"/>
      <c r="BB78" s="36"/>
      <c r="BC78" s="36"/>
      <c r="BD78" s="83"/>
      <c r="BE78" s="83"/>
      <c r="BF78" s="106"/>
    </row>
    <row r="79" spans="2:58" x14ac:dyDescent="0.25">
      <c r="B79" s="22">
        <v>6820</v>
      </c>
      <c r="C79" s="41" t="s">
        <v>68</v>
      </c>
      <c r="D79" s="43"/>
      <c r="E79" s="43"/>
      <c r="F79" s="43"/>
      <c r="G79" s="43"/>
      <c r="H79" s="43"/>
      <c r="I79" s="73"/>
      <c r="J79" s="43">
        <v>22000</v>
      </c>
      <c r="K79" s="43"/>
      <c r="L79" s="43"/>
      <c r="M79" s="73"/>
      <c r="N79" s="34"/>
      <c r="O79" s="34"/>
      <c r="P79" s="34"/>
      <c r="Q79" s="34"/>
      <c r="R79" s="34"/>
      <c r="S79" s="36"/>
      <c r="T79" s="34"/>
      <c r="U79" s="34"/>
      <c r="V79" s="36"/>
      <c r="W79" s="36"/>
      <c r="X79" s="43">
        <v>1813</v>
      </c>
      <c r="Y79" s="43">
        <v>2806</v>
      </c>
      <c r="Z79" s="43">
        <v>2581</v>
      </c>
      <c r="AA79" s="43">
        <v>3525</v>
      </c>
      <c r="AB79" s="43"/>
      <c r="AC79" s="73"/>
      <c r="AD79" s="57">
        <v>3000</v>
      </c>
      <c r="AE79" s="69">
        <v>4000</v>
      </c>
      <c r="AF79" s="70"/>
      <c r="AG79" s="70"/>
      <c r="AH79" s="34"/>
      <c r="AI79" s="34"/>
      <c r="AJ79" s="34"/>
      <c r="AK79" s="34"/>
      <c r="AL79" s="34"/>
      <c r="AM79" s="36">
        <v>1238</v>
      </c>
      <c r="AN79" s="58"/>
      <c r="AO79" s="74"/>
      <c r="AP79" s="72"/>
      <c r="AQ79" s="57"/>
      <c r="AR79" s="69"/>
      <c r="AS79" s="70"/>
      <c r="AT79" s="69"/>
      <c r="AU79" s="70"/>
      <c r="AV79" s="70"/>
      <c r="AW79" s="34"/>
      <c r="AX79" s="34"/>
      <c r="AY79" s="34"/>
      <c r="AZ79" s="36"/>
      <c r="BA79" s="36"/>
      <c r="BB79" s="36"/>
      <c r="BC79" s="36"/>
      <c r="BD79" s="83"/>
      <c r="BE79" s="83"/>
      <c r="BF79" s="106"/>
    </row>
    <row r="80" spans="2:58" x14ac:dyDescent="0.25">
      <c r="B80" s="22">
        <v>6860</v>
      </c>
      <c r="C80" s="41" t="s">
        <v>18</v>
      </c>
      <c r="D80" s="43">
        <v>9453</v>
      </c>
      <c r="E80" s="43">
        <v>16180</v>
      </c>
      <c r="F80" s="43">
        <v>5185</v>
      </c>
      <c r="G80" s="43">
        <v>17244</v>
      </c>
      <c r="H80" s="43">
        <v>5020</v>
      </c>
      <c r="I80" s="73">
        <v>5509</v>
      </c>
      <c r="J80" s="43">
        <v>10000</v>
      </c>
      <c r="K80" s="43">
        <v>15000</v>
      </c>
      <c r="L80" s="43">
        <v>10000</v>
      </c>
      <c r="M80" s="73">
        <v>10000</v>
      </c>
      <c r="N80" s="34"/>
      <c r="O80" s="34"/>
      <c r="P80" s="34"/>
      <c r="Q80" s="34"/>
      <c r="R80" s="34"/>
      <c r="S80" s="36"/>
      <c r="T80" s="34"/>
      <c r="U80" s="34"/>
      <c r="V80" s="36"/>
      <c r="W80" s="36"/>
      <c r="X80" s="43">
        <v>363</v>
      </c>
      <c r="Y80" s="43">
        <v>1006</v>
      </c>
      <c r="Z80" s="43">
        <v>4655</v>
      </c>
      <c r="AA80" s="43">
        <v>759</v>
      </c>
      <c r="AB80" s="43">
        <v>959</v>
      </c>
      <c r="AC80" s="73"/>
      <c r="AD80" s="57">
        <v>8000</v>
      </c>
      <c r="AE80" s="69">
        <v>2000</v>
      </c>
      <c r="AF80" s="70">
        <v>7500</v>
      </c>
      <c r="AG80" s="70">
        <v>7500</v>
      </c>
      <c r="AH80" s="34">
        <v>3554</v>
      </c>
      <c r="AI80" s="34">
        <v>3329</v>
      </c>
      <c r="AJ80" s="34">
        <v>2940</v>
      </c>
      <c r="AK80" s="34">
        <v>138</v>
      </c>
      <c r="AL80" s="34">
        <v>1698</v>
      </c>
      <c r="AM80" s="36">
        <v>1517</v>
      </c>
      <c r="AN80" s="58">
        <v>5000</v>
      </c>
      <c r="AO80" s="74">
        <v>1000</v>
      </c>
      <c r="AP80" s="72">
        <v>4000</v>
      </c>
      <c r="AQ80" s="57"/>
      <c r="AR80" s="69"/>
      <c r="AS80" s="70"/>
      <c r="AT80" s="69"/>
      <c r="AU80" s="70"/>
      <c r="AV80" s="70"/>
      <c r="AW80" s="34"/>
      <c r="AX80" s="34"/>
      <c r="AY80" s="34"/>
      <c r="AZ80" s="36"/>
      <c r="BA80" s="36"/>
      <c r="BB80" s="36"/>
      <c r="BC80" s="36"/>
      <c r="BD80" s="83"/>
      <c r="BE80" s="83"/>
      <c r="BF80" s="106"/>
    </row>
    <row r="81" spans="2:58" ht="15" hidden="1" customHeight="1" x14ac:dyDescent="0.25">
      <c r="B81" s="22">
        <v>6880</v>
      </c>
      <c r="C81" s="41" t="s">
        <v>74</v>
      </c>
      <c r="D81" s="43"/>
      <c r="E81" s="43"/>
      <c r="F81" s="43"/>
      <c r="G81" s="43"/>
      <c r="H81" s="43"/>
      <c r="I81" s="73"/>
      <c r="J81" s="43"/>
      <c r="K81" s="43"/>
      <c r="L81" s="43"/>
      <c r="M81" s="73"/>
      <c r="N81" s="34"/>
      <c r="O81" s="34"/>
      <c r="P81" s="34"/>
      <c r="Q81" s="34"/>
      <c r="R81" s="34"/>
      <c r="S81" s="36"/>
      <c r="T81" s="34"/>
      <c r="U81" s="34"/>
      <c r="V81" s="36"/>
      <c r="W81" s="36"/>
      <c r="X81" s="43"/>
      <c r="Y81" s="43"/>
      <c r="Z81" s="43"/>
      <c r="AA81" s="43"/>
      <c r="AB81" s="43"/>
      <c r="AC81" s="73"/>
      <c r="AD81" s="57"/>
      <c r="AE81" s="69"/>
      <c r="AF81" s="70"/>
      <c r="AG81" s="70"/>
      <c r="AH81" s="34"/>
      <c r="AI81" s="34"/>
      <c r="AJ81" s="34"/>
      <c r="AK81" s="34"/>
      <c r="AL81" s="34"/>
      <c r="AM81" s="36"/>
      <c r="AN81" s="58"/>
      <c r="AO81" s="74"/>
      <c r="AP81" s="72"/>
      <c r="AQ81" s="57"/>
      <c r="AR81" s="69"/>
      <c r="AS81" s="70"/>
      <c r="AT81" s="69"/>
      <c r="AU81" s="70"/>
      <c r="AV81" s="70"/>
      <c r="AW81" s="34"/>
      <c r="AX81" s="34"/>
      <c r="AY81" s="34"/>
      <c r="AZ81" s="36"/>
      <c r="BA81" s="36"/>
      <c r="BB81" s="36"/>
      <c r="BC81" s="36"/>
      <c r="BD81" s="83"/>
      <c r="BE81" s="83"/>
      <c r="BF81" s="106"/>
    </row>
    <row r="82" spans="2:58" x14ac:dyDescent="0.25">
      <c r="B82" s="22">
        <v>6900</v>
      </c>
      <c r="C82" s="41" t="s">
        <v>30</v>
      </c>
      <c r="D82" s="43">
        <v>17012</v>
      </c>
      <c r="E82" s="43">
        <v>22607</v>
      </c>
      <c r="F82" s="43">
        <v>21056</v>
      </c>
      <c r="G82" s="43">
        <v>27758</v>
      </c>
      <c r="H82" s="43">
        <v>27661</v>
      </c>
      <c r="I82" s="73">
        <v>37915</v>
      </c>
      <c r="J82" s="43">
        <v>25000</v>
      </c>
      <c r="K82" s="43">
        <v>30000</v>
      </c>
      <c r="L82" s="43">
        <v>30000</v>
      </c>
      <c r="M82" s="73">
        <v>40000</v>
      </c>
      <c r="N82" s="34"/>
      <c r="O82" s="34"/>
      <c r="P82" s="34"/>
      <c r="Q82" s="34"/>
      <c r="R82" s="34"/>
      <c r="S82" s="36"/>
      <c r="T82" s="34"/>
      <c r="U82" s="34"/>
      <c r="V82" s="36"/>
      <c r="W82" s="36"/>
      <c r="X82" s="43"/>
      <c r="Y82" s="43"/>
      <c r="Z82" s="43"/>
      <c r="AA82" s="43"/>
      <c r="AB82" s="43"/>
      <c r="AC82" s="73"/>
      <c r="AD82" s="57"/>
      <c r="AE82" s="69"/>
      <c r="AF82" s="70"/>
      <c r="AG82" s="70"/>
      <c r="AH82" s="34"/>
      <c r="AI82" s="34"/>
      <c r="AJ82" s="34"/>
      <c r="AK82" s="34"/>
      <c r="AL82" s="34"/>
      <c r="AM82" s="36"/>
      <c r="AN82" s="58"/>
      <c r="AO82" s="74"/>
      <c r="AP82" s="72"/>
      <c r="AQ82" s="57"/>
      <c r="AR82" s="69"/>
      <c r="AS82" s="70"/>
      <c r="AT82" s="69"/>
      <c r="AU82" s="70"/>
      <c r="AV82" s="70"/>
      <c r="AW82" s="34"/>
      <c r="AX82" s="34"/>
      <c r="AY82" s="34"/>
      <c r="AZ82" s="36"/>
      <c r="BA82" s="36"/>
      <c r="BB82" s="36"/>
      <c r="BC82" s="36"/>
      <c r="BD82" s="83"/>
      <c r="BE82" s="83"/>
      <c r="BF82" s="106"/>
    </row>
    <row r="83" spans="2:58" ht="15.75" customHeight="1" x14ac:dyDescent="0.25">
      <c r="B83" s="22">
        <v>6940</v>
      </c>
      <c r="C83" s="41" t="s">
        <v>19</v>
      </c>
      <c r="D83" s="43">
        <v>2091</v>
      </c>
      <c r="E83" s="43">
        <v>3317</v>
      </c>
      <c r="F83" s="43">
        <f>3313-33</f>
        <v>3280</v>
      </c>
      <c r="G83" s="43">
        <v>3921</v>
      </c>
      <c r="H83" s="43">
        <v>1130</v>
      </c>
      <c r="I83" s="73">
        <v>2852</v>
      </c>
      <c r="J83" s="43">
        <v>4000</v>
      </c>
      <c r="K83" s="43">
        <v>4000</v>
      </c>
      <c r="L83" s="43">
        <v>2500</v>
      </c>
      <c r="M83" s="73">
        <v>3000</v>
      </c>
      <c r="N83" s="34"/>
      <c r="O83" s="34"/>
      <c r="P83" s="34"/>
      <c r="Q83" s="34"/>
      <c r="R83" s="34"/>
      <c r="S83" s="36"/>
      <c r="T83" s="34"/>
      <c r="U83" s="34"/>
      <c r="V83" s="36"/>
      <c r="W83" s="36"/>
      <c r="X83" s="43"/>
      <c r="Y83" s="43"/>
      <c r="Z83" s="43">
        <v>33</v>
      </c>
      <c r="AA83" s="43"/>
      <c r="AB83" s="43"/>
      <c r="AC83" s="73"/>
      <c r="AD83" s="57"/>
      <c r="AE83" s="69"/>
      <c r="AF83" s="70"/>
      <c r="AG83" s="70"/>
      <c r="AH83" s="34"/>
      <c r="AI83" s="34"/>
      <c r="AJ83" s="34"/>
      <c r="AK83" s="34"/>
      <c r="AL83" s="34"/>
      <c r="AM83" s="36"/>
      <c r="AN83" s="58"/>
      <c r="AO83" s="74"/>
      <c r="AP83" s="72"/>
      <c r="AQ83" s="57"/>
      <c r="AR83" s="69"/>
      <c r="AS83" s="70"/>
      <c r="AT83" s="69"/>
      <c r="AU83" s="70"/>
      <c r="AV83" s="70"/>
      <c r="AW83" s="34"/>
      <c r="AX83" s="34"/>
      <c r="AY83" s="34"/>
      <c r="AZ83" s="36"/>
      <c r="BA83" s="36"/>
      <c r="BB83" s="36"/>
      <c r="BC83" s="36"/>
      <c r="BD83" s="83"/>
      <c r="BE83" s="83"/>
      <c r="BF83" s="106"/>
    </row>
    <row r="84" spans="2:58" ht="15" customHeight="1" x14ac:dyDescent="0.25">
      <c r="B84" s="22">
        <v>7140</v>
      </c>
      <c r="C84" s="41" t="s">
        <v>49</v>
      </c>
      <c r="D84" s="43">
        <v>224</v>
      </c>
      <c r="E84" s="43"/>
      <c r="F84" s="43"/>
      <c r="G84" s="43"/>
      <c r="H84" s="43"/>
      <c r="I84" s="73"/>
      <c r="J84" s="43"/>
      <c r="K84" s="43"/>
      <c r="L84" s="43"/>
      <c r="M84" s="73"/>
      <c r="N84" s="34"/>
      <c r="O84" s="34"/>
      <c r="P84" s="34"/>
      <c r="Q84" s="34"/>
      <c r="R84" s="34"/>
      <c r="S84" s="36"/>
      <c r="T84" s="34"/>
      <c r="U84" s="34"/>
      <c r="V84" s="36"/>
      <c r="W84" s="36"/>
      <c r="X84" s="43">
        <v>1440</v>
      </c>
      <c r="Y84" s="43">
        <v>4260</v>
      </c>
      <c r="Z84" s="43"/>
      <c r="AA84" s="43">
        <v>24695</v>
      </c>
      <c r="AB84" s="43"/>
      <c r="AC84" s="73">
        <v>1596</v>
      </c>
      <c r="AD84" s="57">
        <v>4000</v>
      </c>
      <c r="AE84" s="69"/>
      <c r="AF84" s="70"/>
      <c r="AG84" s="70"/>
      <c r="AH84" s="34"/>
      <c r="AI84" s="34"/>
      <c r="AJ84" s="34"/>
      <c r="AK84" s="34"/>
      <c r="AL84" s="34"/>
      <c r="AM84" s="36">
        <v>645</v>
      </c>
      <c r="AN84" s="58"/>
      <c r="AO84" s="74"/>
      <c r="AP84" s="72"/>
      <c r="AQ84" s="57"/>
      <c r="AR84" s="69"/>
      <c r="AS84" s="70"/>
      <c r="AT84" s="69"/>
      <c r="AU84" s="70"/>
      <c r="AV84" s="70"/>
      <c r="AW84" s="34"/>
      <c r="AX84" s="34"/>
      <c r="AY84" s="34"/>
      <c r="AZ84" s="36"/>
      <c r="BA84" s="36"/>
      <c r="BB84" s="36"/>
      <c r="BC84" s="36"/>
      <c r="BD84" s="83"/>
      <c r="BE84" s="83"/>
      <c r="BF84" s="106"/>
    </row>
    <row r="85" spans="2:58" x14ac:dyDescent="0.25">
      <c r="B85" s="22">
        <v>7141</v>
      </c>
      <c r="C85" s="41" t="s">
        <v>80</v>
      </c>
      <c r="D85" s="43"/>
      <c r="E85" s="43"/>
      <c r="F85" s="43"/>
      <c r="G85" s="43"/>
      <c r="H85" s="43"/>
      <c r="I85" s="73"/>
      <c r="J85" s="43"/>
      <c r="K85" s="43"/>
      <c r="L85" s="43"/>
      <c r="M85" s="73"/>
      <c r="N85" s="34"/>
      <c r="O85" s="34"/>
      <c r="P85" s="34"/>
      <c r="Q85" s="34"/>
      <c r="R85" s="34"/>
      <c r="S85" s="36"/>
      <c r="T85" s="34"/>
      <c r="U85" s="34"/>
      <c r="V85" s="36"/>
      <c r="W85" s="36"/>
      <c r="X85" s="43">
        <v>45660</v>
      </c>
      <c r="Y85" s="43">
        <v>22000</v>
      </c>
      <c r="Z85" s="43">
        <v>30796</v>
      </c>
      <c r="AA85" s="43"/>
      <c r="AB85" s="43">
        <v>19400</v>
      </c>
      <c r="AC85" s="73">
        <v>21000</v>
      </c>
      <c r="AD85" s="57">
        <v>25000</v>
      </c>
      <c r="AE85" s="69">
        <v>25000</v>
      </c>
      <c r="AF85" s="70">
        <v>25000</v>
      </c>
      <c r="AG85" s="70">
        <v>25000</v>
      </c>
      <c r="AH85" s="34">
        <v>4966</v>
      </c>
      <c r="AI85" s="34"/>
      <c r="AJ85" s="34">
        <v>10466</v>
      </c>
      <c r="AK85" s="34">
        <v>10864</v>
      </c>
      <c r="AL85" s="34">
        <v>22090</v>
      </c>
      <c r="AM85" s="36">
        <v>34458</v>
      </c>
      <c r="AN85" s="58">
        <v>20000</v>
      </c>
      <c r="AO85" s="74">
        <v>10000</v>
      </c>
      <c r="AP85" s="72">
        <v>20000</v>
      </c>
      <c r="AQ85" s="57"/>
      <c r="AR85" s="69"/>
      <c r="AS85" s="70"/>
      <c r="AT85" s="69"/>
      <c r="AU85" s="70"/>
      <c r="AV85" s="70"/>
      <c r="AW85" s="34"/>
      <c r="AX85" s="34"/>
      <c r="AY85" s="34"/>
      <c r="AZ85" s="36"/>
      <c r="BA85" s="36"/>
      <c r="BB85" s="36"/>
      <c r="BC85" s="36"/>
      <c r="BD85" s="83"/>
      <c r="BE85" s="83"/>
      <c r="BF85" s="106"/>
    </row>
    <row r="86" spans="2:58" x14ac:dyDescent="0.25">
      <c r="B86" s="22">
        <v>7160</v>
      </c>
      <c r="C86" s="41" t="s">
        <v>20</v>
      </c>
      <c r="D86" s="43">
        <v>1866</v>
      </c>
      <c r="E86" s="43"/>
      <c r="F86" s="43">
        <v>427</v>
      </c>
      <c r="G86" s="43">
        <v>1295</v>
      </c>
      <c r="H86" s="43">
        <v>941</v>
      </c>
      <c r="I86" s="73">
        <v>2090</v>
      </c>
      <c r="J86" s="43"/>
      <c r="K86" s="43"/>
      <c r="L86" s="43"/>
      <c r="M86" s="73"/>
      <c r="N86" s="34"/>
      <c r="O86" s="34"/>
      <c r="P86" s="34"/>
      <c r="Q86" s="34"/>
      <c r="R86" s="34"/>
      <c r="S86" s="36"/>
      <c r="T86" s="34"/>
      <c r="U86" s="34"/>
      <c r="V86" s="36"/>
      <c r="W86" s="36"/>
      <c r="X86" s="43">
        <v>92690</v>
      </c>
      <c r="Y86" s="43">
        <v>109410</v>
      </c>
      <c r="Z86" s="43">
        <v>112350</v>
      </c>
      <c r="AA86" s="43">
        <v>115500</v>
      </c>
      <c r="AB86" s="43">
        <v>142400</v>
      </c>
      <c r="AC86" s="73">
        <v>113341</v>
      </c>
      <c r="AD86" s="57">
        <v>110000</v>
      </c>
      <c r="AE86" s="69">
        <v>115000</v>
      </c>
      <c r="AF86" s="70">
        <v>130000</v>
      </c>
      <c r="AG86" s="70">
        <v>130000</v>
      </c>
      <c r="AH86" s="34">
        <v>525</v>
      </c>
      <c r="AI86" s="34"/>
      <c r="AJ86" s="34"/>
      <c r="AK86" s="34">
        <v>1268</v>
      </c>
      <c r="AL86" s="34"/>
      <c r="AM86" s="36">
        <v>68179</v>
      </c>
      <c r="AN86" s="58"/>
      <c r="AO86" s="74"/>
      <c r="AP86" s="72"/>
      <c r="AQ86" s="57">
        <v>236</v>
      </c>
      <c r="AR86" s="69"/>
      <c r="AS86" s="70"/>
      <c r="AT86" s="69"/>
      <c r="AU86" s="70"/>
      <c r="AV86" s="70"/>
      <c r="AW86" s="34"/>
      <c r="AX86" s="34"/>
      <c r="AY86" s="34"/>
      <c r="AZ86" s="36"/>
      <c r="BA86" s="36"/>
      <c r="BB86" s="36"/>
      <c r="BC86" s="36"/>
      <c r="BD86" s="83"/>
      <c r="BE86" s="83"/>
      <c r="BF86" s="106"/>
    </row>
    <row r="87" spans="2:58" x14ac:dyDescent="0.25">
      <c r="B87" s="22">
        <v>7320</v>
      </c>
      <c r="C87" s="41" t="s">
        <v>50</v>
      </c>
      <c r="D87" s="43">
        <v>6014</v>
      </c>
      <c r="E87" s="43">
        <v>1292</v>
      </c>
      <c r="F87" s="43">
        <v>1292</v>
      </c>
      <c r="G87" s="43">
        <v>5117</v>
      </c>
      <c r="H87" s="43"/>
      <c r="I87" s="73"/>
      <c r="J87" s="43">
        <v>6000</v>
      </c>
      <c r="K87" s="43">
        <v>6000</v>
      </c>
      <c r="L87" s="43">
        <v>1000</v>
      </c>
      <c r="M87" s="73"/>
      <c r="N87" s="34">
        <v>2775</v>
      </c>
      <c r="O87" s="34">
        <v>4560</v>
      </c>
      <c r="P87" s="34"/>
      <c r="Q87" s="34"/>
      <c r="R87" s="34"/>
      <c r="S87" s="36"/>
      <c r="T87" s="34">
        <v>4000</v>
      </c>
      <c r="U87" s="34">
        <v>4000</v>
      </c>
      <c r="V87" s="36">
        <v>5000</v>
      </c>
      <c r="W87" s="36">
        <v>5000</v>
      </c>
      <c r="X87" s="43"/>
      <c r="Y87" s="43"/>
      <c r="Z87" s="43"/>
      <c r="AA87" s="43"/>
      <c r="AB87" s="43"/>
      <c r="AC87" s="73"/>
      <c r="AD87" s="57"/>
      <c r="AE87" s="69"/>
      <c r="AF87" s="70"/>
      <c r="AG87" s="70"/>
      <c r="AH87" s="34"/>
      <c r="AI87" s="34"/>
      <c r="AJ87" s="34"/>
      <c r="AK87" s="34"/>
      <c r="AL87" s="34">
        <v>2475</v>
      </c>
      <c r="AM87" s="36"/>
      <c r="AN87" s="58"/>
      <c r="AO87" s="74"/>
      <c r="AP87" s="72"/>
      <c r="AQ87" s="57"/>
      <c r="AR87" s="69"/>
      <c r="AS87" s="70"/>
      <c r="AT87" s="69"/>
      <c r="AU87" s="70"/>
      <c r="AV87" s="70"/>
      <c r="AW87" s="34"/>
      <c r="AX87" s="34"/>
      <c r="AY87" s="34"/>
      <c r="AZ87" s="36"/>
      <c r="BA87" s="36"/>
      <c r="BB87" s="36"/>
      <c r="BC87" s="36"/>
      <c r="BD87" s="83"/>
      <c r="BE87" s="83"/>
      <c r="BF87" s="106"/>
    </row>
    <row r="88" spans="2:58" x14ac:dyDescent="0.25">
      <c r="B88" s="22">
        <v>7350</v>
      </c>
      <c r="C88" s="41" t="s">
        <v>189</v>
      </c>
      <c r="D88" s="43"/>
      <c r="E88" s="43"/>
      <c r="F88" s="43"/>
      <c r="G88" s="43"/>
      <c r="H88" s="43">
        <v>1175</v>
      </c>
      <c r="I88" s="73">
        <v>900</v>
      </c>
      <c r="J88" s="43"/>
      <c r="K88" s="43"/>
      <c r="L88" s="43"/>
      <c r="M88" s="73"/>
      <c r="N88" s="34"/>
      <c r="O88" s="34"/>
      <c r="P88" s="34"/>
      <c r="Q88" s="34"/>
      <c r="R88" s="34"/>
      <c r="S88" s="36"/>
      <c r="T88" s="34"/>
      <c r="U88" s="34"/>
      <c r="V88" s="36"/>
      <c r="W88" s="36"/>
      <c r="X88" s="43"/>
      <c r="Y88" s="43"/>
      <c r="Z88" s="43"/>
      <c r="AA88" s="43"/>
      <c r="AB88" s="43">
        <v>1000</v>
      </c>
      <c r="AC88" s="73"/>
      <c r="AD88" s="69"/>
      <c r="AE88" s="69"/>
      <c r="AF88" s="70"/>
      <c r="AG88" s="70"/>
      <c r="AH88" s="34"/>
      <c r="AI88" s="34"/>
      <c r="AJ88" s="34"/>
      <c r="AK88" s="34"/>
      <c r="AL88" s="34"/>
      <c r="AM88" s="36"/>
      <c r="AN88" s="74"/>
      <c r="AO88" s="74"/>
      <c r="AP88" s="72"/>
      <c r="AQ88" s="69"/>
      <c r="AR88" s="69"/>
      <c r="AS88" s="70"/>
      <c r="AT88" s="69"/>
      <c r="AU88" s="70"/>
      <c r="AV88" s="70"/>
      <c r="AW88" s="34"/>
      <c r="AX88" s="34"/>
      <c r="AY88" s="34"/>
      <c r="AZ88" s="36"/>
      <c r="BA88" s="36"/>
      <c r="BB88" s="36"/>
      <c r="BC88" s="36"/>
      <c r="BD88" s="83"/>
      <c r="BE88" s="83"/>
      <c r="BF88" s="106"/>
    </row>
    <row r="89" spans="2:58" x14ac:dyDescent="0.25">
      <c r="B89" s="22">
        <v>7410</v>
      </c>
      <c r="C89" s="41" t="s">
        <v>69</v>
      </c>
      <c r="D89" s="43">
        <v>2500</v>
      </c>
      <c r="E89" s="43">
        <v>2500</v>
      </c>
      <c r="F89" s="43">
        <v>3830</v>
      </c>
      <c r="G89" s="43">
        <v>4200</v>
      </c>
      <c r="H89" s="43">
        <v>4300</v>
      </c>
      <c r="I89" s="73"/>
      <c r="J89" s="43">
        <v>4000</v>
      </c>
      <c r="K89" s="43">
        <v>4200</v>
      </c>
      <c r="L89" s="43">
        <v>4500</v>
      </c>
      <c r="M89" s="73">
        <v>4500</v>
      </c>
      <c r="N89" s="34">
        <v>5280</v>
      </c>
      <c r="O89" s="34"/>
      <c r="P89" s="34"/>
      <c r="Q89" s="34"/>
      <c r="R89" s="34"/>
      <c r="S89" s="36"/>
      <c r="T89" s="34"/>
      <c r="U89" s="34"/>
      <c r="V89" s="36"/>
      <c r="W89" s="36"/>
      <c r="X89" s="43">
        <v>2500</v>
      </c>
      <c r="Y89" s="43">
        <v>2400</v>
      </c>
      <c r="Z89" s="43">
        <v>3500</v>
      </c>
      <c r="AA89" s="43">
        <v>3500</v>
      </c>
      <c r="AB89" s="43">
        <v>3500</v>
      </c>
      <c r="AC89" s="73">
        <v>3500</v>
      </c>
      <c r="AD89" s="57">
        <v>2400</v>
      </c>
      <c r="AE89" s="69">
        <v>3500</v>
      </c>
      <c r="AF89" s="70">
        <v>3500</v>
      </c>
      <c r="AG89" s="70">
        <v>3500</v>
      </c>
      <c r="AH89" s="34">
        <v>7700</v>
      </c>
      <c r="AI89" s="34"/>
      <c r="AJ89" s="34"/>
      <c r="AK89" s="34">
        <v>8540</v>
      </c>
      <c r="AL89" s="34">
        <v>8755</v>
      </c>
      <c r="AM89" s="36">
        <v>8990</v>
      </c>
      <c r="AN89" s="58"/>
      <c r="AO89" s="74">
        <v>8500</v>
      </c>
      <c r="AP89" s="72">
        <v>9000</v>
      </c>
      <c r="AQ89" s="57"/>
      <c r="AR89" s="69">
        <v>1900</v>
      </c>
      <c r="AS89" s="70"/>
      <c r="AT89" s="69">
        <v>3000</v>
      </c>
      <c r="AU89" s="70">
        <v>2000</v>
      </c>
      <c r="AV89" s="70"/>
      <c r="AW89" s="34"/>
      <c r="AX89" s="34"/>
      <c r="AY89" s="34"/>
      <c r="AZ89" s="36"/>
      <c r="BA89" s="36"/>
      <c r="BB89" s="36"/>
      <c r="BC89" s="36"/>
      <c r="BD89" s="83"/>
      <c r="BE89" s="83"/>
      <c r="BF89" s="106"/>
    </row>
    <row r="90" spans="2:58" x14ac:dyDescent="0.25">
      <c r="B90" s="22">
        <v>7411</v>
      </c>
      <c r="C90" s="41" t="s">
        <v>75</v>
      </c>
      <c r="D90" s="43"/>
      <c r="E90" s="43"/>
      <c r="F90" s="43"/>
      <c r="G90" s="43"/>
      <c r="H90" s="43"/>
      <c r="I90" s="73"/>
      <c r="J90" s="43"/>
      <c r="K90" s="43"/>
      <c r="L90" s="43"/>
      <c r="M90" s="73"/>
      <c r="N90" s="34"/>
      <c r="O90" s="34"/>
      <c r="P90" s="34"/>
      <c r="Q90" s="34"/>
      <c r="R90" s="34"/>
      <c r="S90" s="36"/>
      <c r="T90" s="34"/>
      <c r="U90" s="34"/>
      <c r="V90" s="36"/>
      <c r="W90" s="36"/>
      <c r="X90" s="43">
        <v>82200</v>
      </c>
      <c r="Y90" s="43">
        <v>85550</v>
      </c>
      <c r="Z90" s="43">
        <v>82500</v>
      </c>
      <c r="AA90" s="43">
        <v>72800</v>
      </c>
      <c r="AB90" s="43">
        <v>83800</v>
      </c>
      <c r="AC90" s="73">
        <v>80750</v>
      </c>
      <c r="AD90" s="57">
        <v>80000</v>
      </c>
      <c r="AE90" s="69">
        <v>75000</v>
      </c>
      <c r="AF90" s="70">
        <v>75000</v>
      </c>
      <c r="AG90" s="70">
        <v>75000</v>
      </c>
      <c r="AH90" s="34">
        <v>33175</v>
      </c>
      <c r="AI90" s="34">
        <v>47370</v>
      </c>
      <c r="AJ90" s="34">
        <v>43930</v>
      </c>
      <c r="AK90" s="34">
        <v>43530</v>
      </c>
      <c r="AL90" s="34">
        <v>36170</v>
      </c>
      <c r="AM90" s="36">
        <v>32500</v>
      </c>
      <c r="AN90" s="58">
        <v>40000</v>
      </c>
      <c r="AO90" s="74">
        <v>45000</v>
      </c>
      <c r="AP90" s="72">
        <v>35000</v>
      </c>
      <c r="AQ90" s="57">
        <v>3300</v>
      </c>
      <c r="AR90" s="69"/>
      <c r="AS90" s="70"/>
      <c r="AT90" s="69"/>
      <c r="AU90" s="70"/>
      <c r="AV90" s="70"/>
      <c r="AW90" s="34"/>
      <c r="AX90" s="34"/>
      <c r="AY90" s="34"/>
      <c r="AZ90" s="36"/>
      <c r="BA90" s="36"/>
      <c r="BB90" s="36"/>
      <c r="BC90" s="36"/>
      <c r="BD90" s="83"/>
      <c r="BE90" s="83"/>
      <c r="BF90" s="106"/>
    </row>
    <row r="91" spans="2:58" x14ac:dyDescent="0.25">
      <c r="B91" s="22">
        <v>7412</v>
      </c>
      <c r="C91" s="41" t="s">
        <v>76</v>
      </c>
      <c r="D91" s="43"/>
      <c r="E91" s="43"/>
      <c r="F91" s="43"/>
      <c r="G91" s="43"/>
      <c r="H91" s="43"/>
      <c r="I91" s="73"/>
      <c r="J91" s="43"/>
      <c r="K91" s="43"/>
      <c r="L91" s="43"/>
      <c r="M91" s="73"/>
      <c r="N91" s="34"/>
      <c r="O91" s="34"/>
      <c r="P91" s="34"/>
      <c r="Q91" s="34"/>
      <c r="R91" s="34"/>
      <c r="S91" s="36"/>
      <c r="T91" s="34"/>
      <c r="U91" s="34"/>
      <c r="V91" s="36"/>
      <c r="W91" s="36"/>
      <c r="X91" s="43">
        <v>39199</v>
      </c>
      <c r="Y91" s="43">
        <v>62874</v>
      </c>
      <c r="Z91" s="43">
        <v>39664</v>
      </c>
      <c r="AA91" s="43">
        <v>980</v>
      </c>
      <c r="AB91" s="43">
        <f>14077+2750</f>
        <v>16827</v>
      </c>
      <c r="AC91" s="73">
        <v>-19120</v>
      </c>
      <c r="AD91" s="57">
        <v>50000</v>
      </c>
      <c r="AE91" s="69">
        <v>20000</v>
      </c>
      <c r="AF91" s="70">
        <v>20000</v>
      </c>
      <c r="AG91" s="70">
        <v>20000</v>
      </c>
      <c r="AH91" s="34">
        <v>31500</v>
      </c>
      <c r="AI91" s="34">
        <v>24910</v>
      </c>
      <c r="AJ91" s="34">
        <v>23530</v>
      </c>
      <c r="AK91" s="34">
        <v>16300</v>
      </c>
      <c r="AL91" s="34">
        <v>11000</v>
      </c>
      <c r="AM91" s="36">
        <v>21300</v>
      </c>
      <c r="AN91" s="58">
        <v>23000</v>
      </c>
      <c r="AO91" s="74">
        <v>17000</v>
      </c>
      <c r="AP91" s="72">
        <v>22000</v>
      </c>
      <c r="AQ91" s="57"/>
      <c r="AR91" s="69"/>
      <c r="AS91" s="70"/>
      <c r="AT91" s="69">
        <v>4000</v>
      </c>
      <c r="AU91" s="70"/>
      <c r="AV91" s="70"/>
      <c r="AW91" s="34"/>
      <c r="AX91" s="34"/>
      <c r="AY91" s="34"/>
      <c r="AZ91" s="36"/>
      <c r="BA91" s="36"/>
      <c r="BB91" s="36"/>
      <c r="BC91" s="36"/>
      <c r="BD91" s="83"/>
      <c r="BE91" s="83"/>
      <c r="BF91" s="106"/>
    </row>
    <row r="92" spans="2:58" x14ac:dyDescent="0.25">
      <c r="B92" s="22">
        <v>7413</v>
      </c>
      <c r="C92" s="41" t="s">
        <v>179</v>
      </c>
      <c r="D92" s="43"/>
      <c r="E92" s="43"/>
      <c r="F92" s="43"/>
      <c r="G92" s="43"/>
      <c r="H92" s="43"/>
      <c r="I92" s="73"/>
      <c r="J92" s="43"/>
      <c r="K92" s="43"/>
      <c r="L92" s="43"/>
      <c r="M92" s="73"/>
      <c r="N92" s="34"/>
      <c r="O92" s="34"/>
      <c r="P92" s="34"/>
      <c r="Q92" s="34"/>
      <c r="R92" s="34"/>
      <c r="S92" s="36"/>
      <c r="T92" s="34"/>
      <c r="U92" s="34"/>
      <c r="V92" s="36"/>
      <c r="W92" s="36"/>
      <c r="X92" s="43"/>
      <c r="Y92" s="43"/>
      <c r="Z92" s="43"/>
      <c r="AA92" s="43">
        <v>12790</v>
      </c>
      <c r="AB92" s="43">
        <f>9850+750+750</f>
        <v>11350</v>
      </c>
      <c r="AC92" s="73">
        <v>5750</v>
      </c>
      <c r="AD92" s="57"/>
      <c r="AE92" s="69">
        <v>5000</v>
      </c>
      <c r="AF92" s="70">
        <v>0</v>
      </c>
      <c r="AG92" s="70">
        <v>0</v>
      </c>
      <c r="AH92" s="34"/>
      <c r="AI92" s="34"/>
      <c r="AJ92" s="34"/>
      <c r="AK92" s="34">
        <v>3000</v>
      </c>
      <c r="AL92" s="34"/>
      <c r="AM92" s="36"/>
      <c r="AN92" s="58"/>
      <c r="AO92" s="74"/>
      <c r="AP92" s="72"/>
      <c r="AQ92" s="57"/>
      <c r="AR92" s="69"/>
      <c r="AS92" s="70"/>
      <c r="AT92" s="69"/>
      <c r="AU92" s="70"/>
      <c r="AV92" s="70"/>
      <c r="AW92" s="34"/>
      <c r="AX92" s="34"/>
      <c r="AY92" s="34"/>
      <c r="AZ92" s="36"/>
      <c r="BA92" s="36"/>
      <c r="BB92" s="36"/>
      <c r="BC92" s="36"/>
      <c r="BD92" s="83"/>
      <c r="BE92" s="83"/>
      <c r="BF92" s="106"/>
    </row>
    <row r="93" spans="2:58" x14ac:dyDescent="0.25">
      <c r="B93" s="22">
        <v>7415</v>
      </c>
      <c r="C93" s="41" t="s">
        <v>70</v>
      </c>
      <c r="D93" s="43"/>
      <c r="E93" s="43"/>
      <c r="F93" s="43"/>
      <c r="G93" s="43"/>
      <c r="H93" s="43"/>
      <c r="I93" s="73"/>
      <c r="J93" s="43"/>
      <c r="K93" s="43"/>
      <c r="L93" s="43"/>
      <c r="M93" s="73"/>
      <c r="N93" s="34">
        <v>1800</v>
      </c>
      <c r="O93" s="34"/>
      <c r="P93" s="34">
        <v>2350</v>
      </c>
      <c r="Q93" s="34"/>
      <c r="R93" s="34">
        <v>1600</v>
      </c>
      <c r="S93" s="36">
        <v>1000</v>
      </c>
      <c r="T93" s="34">
        <v>2000</v>
      </c>
      <c r="U93" s="34">
        <v>2000</v>
      </c>
      <c r="V93" s="36">
        <v>5000</v>
      </c>
      <c r="W93" s="36">
        <v>5000</v>
      </c>
      <c r="X93" s="43">
        <v>21100</v>
      </c>
      <c r="Y93" s="43">
        <v>24927</v>
      </c>
      <c r="Z93" s="43">
        <v>18200</v>
      </c>
      <c r="AA93" s="43">
        <v>21800</v>
      </c>
      <c r="AB93" s="43">
        <v>21445</v>
      </c>
      <c r="AC93" s="73">
        <v>25000</v>
      </c>
      <c r="AD93" s="57">
        <v>23000</v>
      </c>
      <c r="AE93" s="69">
        <v>22000</v>
      </c>
      <c r="AF93" s="70">
        <v>22000</v>
      </c>
      <c r="AG93" s="70">
        <v>22000</v>
      </c>
      <c r="AH93" s="34">
        <v>14650</v>
      </c>
      <c r="AI93" s="34">
        <v>13000</v>
      </c>
      <c r="AJ93" s="34">
        <v>9245</v>
      </c>
      <c r="AK93" s="34">
        <v>10750</v>
      </c>
      <c r="AL93" s="34">
        <v>32441</v>
      </c>
      <c r="AM93" s="36">
        <v>10019</v>
      </c>
      <c r="AN93" s="58">
        <v>10000</v>
      </c>
      <c r="AO93" s="74">
        <v>10000</v>
      </c>
      <c r="AP93" s="72">
        <v>20000</v>
      </c>
      <c r="AQ93" s="57"/>
      <c r="AR93" s="69">
        <v>2700</v>
      </c>
      <c r="AS93" s="70">
        <v>1200</v>
      </c>
      <c r="AT93" s="69">
        <v>6000</v>
      </c>
      <c r="AU93" s="70">
        <v>3000</v>
      </c>
      <c r="AV93" s="70"/>
      <c r="AW93" s="34"/>
      <c r="AX93" s="34"/>
      <c r="AY93" s="34"/>
      <c r="AZ93" s="36"/>
      <c r="BA93" s="36"/>
      <c r="BB93" s="36"/>
      <c r="BC93" s="36"/>
      <c r="BD93" s="83"/>
      <c r="BE93" s="83"/>
      <c r="BF93" s="106"/>
    </row>
    <row r="94" spans="2:58" x14ac:dyDescent="0.25">
      <c r="B94" s="22">
        <v>7420</v>
      </c>
      <c r="C94" s="41" t="s">
        <v>77</v>
      </c>
      <c r="D94" s="43">
        <v>11417</v>
      </c>
      <c r="E94" s="43">
        <v>3075</v>
      </c>
      <c r="F94" s="43">
        <v>2930</v>
      </c>
      <c r="G94" s="43"/>
      <c r="H94" s="43">
        <v>8556</v>
      </c>
      <c r="I94" s="73">
        <v>720</v>
      </c>
      <c r="J94" s="43">
        <v>3000</v>
      </c>
      <c r="K94" s="43">
        <v>3000</v>
      </c>
      <c r="L94" s="43">
        <v>3000</v>
      </c>
      <c r="M94" s="73">
        <v>3000</v>
      </c>
      <c r="N94" s="34"/>
      <c r="O94" s="34"/>
      <c r="P94" s="34">
        <v>690</v>
      </c>
      <c r="Q94" s="34"/>
      <c r="R94" s="34"/>
      <c r="S94" s="36">
        <v>1056</v>
      </c>
      <c r="T94" s="34">
        <v>1000</v>
      </c>
      <c r="U94" s="34"/>
      <c r="V94" s="36"/>
      <c r="W94" s="36"/>
      <c r="X94" s="43"/>
      <c r="Y94" s="43"/>
      <c r="Z94" s="43">
        <v>3245</v>
      </c>
      <c r="AA94" s="43">
        <v>2000</v>
      </c>
      <c r="AB94" s="43"/>
      <c r="AC94" s="73">
        <v>1470</v>
      </c>
      <c r="AD94" s="57"/>
      <c r="AE94" s="69"/>
      <c r="AF94" s="70"/>
      <c r="AG94" s="70"/>
      <c r="AH94" s="34"/>
      <c r="AI94" s="34"/>
      <c r="AJ94" s="34"/>
      <c r="AK94" s="34">
        <v>1000</v>
      </c>
      <c r="AL94" s="34"/>
      <c r="AM94" s="36"/>
      <c r="AN94" s="58"/>
      <c r="AO94" s="74">
        <v>1000</v>
      </c>
      <c r="AP94" s="72"/>
      <c r="AQ94" s="57"/>
      <c r="AR94" s="69"/>
      <c r="AS94" s="70"/>
      <c r="AT94" s="69"/>
      <c r="AU94" s="70"/>
      <c r="AV94" s="70"/>
      <c r="AW94" s="34"/>
      <c r="AX94" s="34"/>
      <c r="AY94" s="34"/>
      <c r="AZ94" s="36"/>
      <c r="BA94" s="36"/>
      <c r="BB94" s="36"/>
      <c r="BC94" s="36"/>
      <c r="BD94" s="83"/>
      <c r="BE94" s="83"/>
      <c r="BF94" s="106"/>
    </row>
    <row r="95" spans="2:58" x14ac:dyDescent="0.25">
      <c r="B95" s="22">
        <v>7425</v>
      </c>
      <c r="C95" s="41" t="s">
        <v>78</v>
      </c>
      <c r="D95" s="43">
        <v>8986</v>
      </c>
      <c r="E95" s="43">
        <v>3044</v>
      </c>
      <c r="F95" s="43">
        <v>4602</v>
      </c>
      <c r="G95" s="43">
        <v>8913</v>
      </c>
      <c r="H95" s="43">
        <v>6643</v>
      </c>
      <c r="I95" s="73"/>
      <c r="J95" s="43">
        <v>3000</v>
      </c>
      <c r="K95" s="43">
        <v>5000</v>
      </c>
      <c r="L95" s="43">
        <v>5000</v>
      </c>
      <c r="M95" s="73">
        <v>5000</v>
      </c>
      <c r="N95" s="34"/>
      <c r="O95" s="34"/>
      <c r="P95" s="34"/>
      <c r="Q95" s="34"/>
      <c r="R95" s="34"/>
      <c r="S95" s="36"/>
      <c r="T95" s="34"/>
      <c r="U95" s="34"/>
      <c r="V95" s="36"/>
      <c r="W95" s="36"/>
      <c r="X95" s="43"/>
      <c r="Y95" s="43"/>
      <c r="Z95" s="43"/>
      <c r="AA95" s="43"/>
      <c r="AB95" s="43"/>
      <c r="AC95" s="73"/>
      <c r="AD95" s="57"/>
      <c r="AE95" s="69"/>
      <c r="AF95" s="70"/>
      <c r="AG95" s="70"/>
      <c r="AH95" s="34">
        <v>7806</v>
      </c>
      <c r="AI95" s="34">
        <v>5122</v>
      </c>
      <c r="AJ95" s="34">
        <v>11000</v>
      </c>
      <c r="AK95" s="34">
        <v>6875</v>
      </c>
      <c r="AL95" s="34">
        <v>10625</v>
      </c>
      <c r="AM95" s="36">
        <v>3793</v>
      </c>
      <c r="AN95" s="58">
        <v>11000</v>
      </c>
      <c r="AO95" s="74">
        <v>7000</v>
      </c>
      <c r="AP95" s="72">
        <v>7000</v>
      </c>
      <c r="AQ95" s="57"/>
      <c r="AR95" s="69"/>
      <c r="AS95" s="70"/>
      <c r="AT95" s="69"/>
      <c r="AU95" s="70"/>
      <c r="AV95" s="70"/>
      <c r="AW95" s="34"/>
      <c r="AX95" s="34"/>
      <c r="AY95" s="34"/>
      <c r="AZ95" s="36"/>
      <c r="BA95" s="36"/>
      <c r="BB95" s="36"/>
      <c r="BC95" s="36"/>
      <c r="BD95" s="83"/>
      <c r="BE95" s="83"/>
      <c r="BF95" s="106"/>
    </row>
    <row r="96" spans="2:58" x14ac:dyDescent="0.25">
      <c r="B96" s="22">
        <v>7430</v>
      </c>
      <c r="C96" s="41" t="s">
        <v>51</v>
      </c>
      <c r="D96" s="43">
        <v>3794</v>
      </c>
      <c r="E96" s="43">
        <v>11822</v>
      </c>
      <c r="F96" s="43">
        <v>5426</v>
      </c>
      <c r="G96" s="43">
        <v>2013</v>
      </c>
      <c r="H96" s="43"/>
      <c r="I96" s="73">
        <v>2034</v>
      </c>
      <c r="J96" s="43">
        <v>15000</v>
      </c>
      <c r="K96" s="43">
        <v>5000</v>
      </c>
      <c r="L96" s="43">
        <v>5000</v>
      </c>
      <c r="M96" s="73">
        <v>5000</v>
      </c>
      <c r="N96" s="34">
        <v>4156</v>
      </c>
      <c r="O96" s="34">
        <v>3235</v>
      </c>
      <c r="P96" s="34">
        <v>1468</v>
      </c>
      <c r="Q96" s="34">
        <v>3116</v>
      </c>
      <c r="R96" s="34">
        <v>773</v>
      </c>
      <c r="S96" s="36">
        <v>3676</v>
      </c>
      <c r="T96" s="34">
        <v>5000</v>
      </c>
      <c r="U96" s="34">
        <v>3000</v>
      </c>
      <c r="V96" s="36">
        <v>5000</v>
      </c>
      <c r="W96" s="36">
        <v>5000</v>
      </c>
      <c r="X96" s="43">
        <v>2385</v>
      </c>
      <c r="Y96" s="43">
        <v>15062</v>
      </c>
      <c r="Z96" s="43">
        <v>12227</v>
      </c>
      <c r="AA96" s="43">
        <v>4955</v>
      </c>
      <c r="AB96" s="43">
        <v>5241</v>
      </c>
      <c r="AC96" s="73"/>
      <c r="AD96" s="57">
        <v>15000</v>
      </c>
      <c r="AE96" s="69">
        <v>5500</v>
      </c>
      <c r="AF96" s="70">
        <v>7500</v>
      </c>
      <c r="AG96" s="70">
        <v>10000</v>
      </c>
      <c r="AH96" s="34"/>
      <c r="AI96" s="34">
        <v>187</v>
      </c>
      <c r="AJ96" s="34">
        <v>17114</v>
      </c>
      <c r="AK96" s="34">
        <v>7791</v>
      </c>
      <c r="AL96" s="34">
        <v>391</v>
      </c>
      <c r="AM96" s="36"/>
      <c r="AN96" s="58">
        <v>17000</v>
      </c>
      <c r="AO96" s="74">
        <v>2000</v>
      </c>
      <c r="AP96" s="72">
        <v>1000</v>
      </c>
      <c r="AQ96" s="57"/>
      <c r="AR96" s="69">
        <v>144</v>
      </c>
      <c r="AS96" s="70"/>
      <c r="AT96" s="69"/>
      <c r="AU96" s="70"/>
      <c r="AV96" s="70"/>
      <c r="AW96" s="34"/>
      <c r="AX96" s="34"/>
      <c r="AY96" s="34"/>
      <c r="AZ96" s="36"/>
      <c r="BA96" s="36"/>
      <c r="BB96" s="36"/>
      <c r="BC96" s="36"/>
      <c r="BD96" s="83"/>
      <c r="BE96" s="83"/>
      <c r="BF96" s="106"/>
    </row>
    <row r="97" spans="2:59" x14ac:dyDescent="0.25">
      <c r="B97" s="22">
        <v>7431</v>
      </c>
      <c r="C97" s="41" t="s">
        <v>52</v>
      </c>
      <c r="D97" s="43"/>
      <c r="E97" s="43"/>
      <c r="F97" s="43"/>
      <c r="G97" s="43"/>
      <c r="H97" s="43"/>
      <c r="I97" s="73"/>
      <c r="J97" s="43"/>
      <c r="K97" s="43"/>
      <c r="L97" s="43"/>
      <c r="M97" s="73"/>
      <c r="N97" s="34"/>
      <c r="O97" s="34"/>
      <c r="P97" s="34"/>
      <c r="Q97" s="34"/>
      <c r="R97" s="34"/>
      <c r="S97" s="36">
        <v>285</v>
      </c>
      <c r="T97" s="34"/>
      <c r="U97" s="34"/>
      <c r="V97" s="36"/>
      <c r="W97" s="36"/>
      <c r="X97" s="43">
        <v>8473</v>
      </c>
      <c r="Y97" s="43">
        <v>4903</v>
      </c>
      <c r="Z97" s="43">
        <v>6727</v>
      </c>
      <c r="AA97" s="43">
        <v>4008</v>
      </c>
      <c r="AB97" s="43">
        <v>7825</v>
      </c>
      <c r="AC97" s="73">
        <v>2975</v>
      </c>
      <c r="AD97" s="57">
        <v>10000</v>
      </c>
      <c r="AE97" s="69">
        <v>13000</v>
      </c>
      <c r="AF97" s="70">
        <v>10000</v>
      </c>
      <c r="AG97" s="70">
        <v>10000</v>
      </c>
      <c r="AH97" s="34">
        <v>7491</v>
      </c>
      <c r="AI97" s="34">
        <v>8862</v>
      </c>
      <c r="AJ97" s="34">
        <v>12362</v>
      </c>
      <c r="AK97" s="34">
        <v>6893</v>
      </c>
      <c r="AL97" s="34">
        <v>15596</v>
      </c>
      <c r="AM97" s="36">
        <v>19000</v>
      </c>
      <c r="AN97" s="58">
        <v>10000</v>
      </c>
      <c r="AO97" s="74">
        <v>10000</v>
      </c>
      <c r="AP97" s="72">
        <v>20000</v>
      </c>
      <c r="AQ97" s="57"/>
      <c r="AR97" s="69"/>
      <c r="AS97" s="70"/>
      <c r="AT97" s="69"/>
      <c r="AU97" s="70"/>
      <c r="AV97" s="70"/>
      <c r="AW97" s="34"/>
      <c r="AX97" s="34"/>
      <c r="AY97" s="34"/>
      <c r="AZ97" s="36"/>
      <c r="BA97" s="36"/>
      <c r="BB97" s="36"/>
      <c r="BC97" s="36"/>
      <c r="BD97" s="83"/>
      <c r="BE97" s="83"/>
      <c r="BF97" s="106"/>
    </row>
    <row r="98" spans="2:59" ht="15" hidden="1" customHeight="1" x14ac:dyDescent="0.25">
      <c r="B98" s="22">
        <v>7450</v>
      </c>
      <c r="C98" s="41" t="s">
        <v>54</v>
      </c>
      <c r="D98" s="43"/>
      <c r="E98" s="43"/>
      <c r="F98" s="43"/>
      <c r="G98" s="43"/>
      <c r="H98" s="43"/>
      <c r="I98" s="73"/>
      <c r="J98" s="43"/>
      <c r="K98" s="43"/>
      <c r="L98" s="43"/>
      <c r="M98" s="73"/>
      <c r="N98" s="34"/>
      <c r="O98" s="34"/>
      <c r="P98" s="34"/>
      <c r="Q98" s="34"/>
      <c r="R98" s="34"/>
      <c r="S98" s="36"/>
      <c r="T98" s="34"/>
      <c r="U98" s="34"/>
      <c r="V98" s="36"/>
      <c r="W98" s="36"/>
      <c r="X98" s="43"/>
      <c r="Y98" s="43"/>
      <c r="Z98" s="43"/>
      <c r="AA98" s="43"/>
      <c r="AB98" s="43"/>
      <c r="AC98" s="73"/>
      <c r="AD98" s="57"/>
      <c r="AE98" s="69"/>
      <c r="AF98" s="70"/>
      <c r="AG98" s="70"/>
      <c r="AH98" s="34"/>
      <c r="AI98" s="34">
        <v>12454</v>
      </c>
      <c r="AJ98" s="34"/>
      <c r="AK98" s="34"/>
      <c r="AL98" s="34"/>
      <c r="AM98" s="36"/>
      <c r="AN98" s="58"/>
      <c r="AO98" s="74"/>
      <c r="AP98" s="72"/>
      <c r="AQ98" s="57"/>
      <c r="AR98" s="69"/>
      <c r="AS98" s="70"/>
      <c r="AT98" s="69"/>
      <c r="AU98" s="70"/>
      <c r="AV98" s="70"/>
      <c r="AW98" s="34"/>
      <c r="AX98" s="34"/>
      <c r="AY98" s="34"/>
      <c r="AZ98" s="36"/>
      <c r="BA98" s="36"/>
      <c r="BB98" s="36"/>
      <c r="BC98" s="36"/>
      <c r="BD98" s="83"/>
      <c r="BE98" s="83"/>
      <c r="BF98" s="106"/>
    </row>
    <row r="99" spans="2:59" x14ac:dyDescent="0.25">
      <c r="B99" s="22">
        <v>7451</v>
      </c>
      <c r="C99" s="41" t="s">
        <v>71</v>
      </c>
      <c r="D99" s="43"/>
      <c r="E99" s="43">
        <v>1060</v>
      </c>
      <c r="F99" s="43"/>
      <c r="G99" s="43"/>
      <c r="H99" s="43">
        <v>11612</v>
      </c>
      <c r="I99" s="73">
        <v>8049</v>
      </c>
      <c r="J99" s="43"/>
      <c r="K99" s="43"/>
      <c r="L99" s="43"/>
      <c r="M99" s="73"/>
      <c r="N99" s="34"/>
      <c r="O99" s="34"/>
      <c r="P99" s="34"/>
      <c r="Q99" s="34"/>
      <c r="R99" s="34"/>
      <c r="S99" s="36"/>
      <c r="T99" s="34"/>
      <c r="U99" s="34"/>
      <c r="V99" s="36"/>
      <c r="W99" s="36"/>
      <c r="X99" s="43">
        <v>15500</v>
      </c>
      <c r="Y99" s="43">
        <v>4700</v>
      </c>
      <c r="Z99" s="43">
        <v>35900</v>
      </c>
      <c r="AA99" s="43">
        <v>14605</v>
      </c>
      <c r="AB99" s="43">
        <v>32500</v>
      </c>
      <c r="AC99" s="73">
        <v>5000</v>
      </c>
      <c r="AD99" s="57">
        <v>10000</v>
      </c>
      <c r="AE99" s="69">
        <v>10000</v>
      </c>
      <c r="AF99" s="70">
        <v>10000</v>
      </c>
      <c r="AG99" s="70">
        <v>10000</v>
      </c>
      <c r="AH99" s="34">
        <v>47620</v>
      </c>
      <c r="AI99" s="34">
        <v>25210</v>
      </c>
      <c r="AJ99" s="34">
        <v>21068</v>
      </c>
      <c r="AK99" s="34">
        <v>19524</v>
      </c>
      <c r="AL99" s="34"/>
      <c r="AM99" s="36"/>
      <c r="AN99" s="58">
        <v>25000</v>
      </c>
      <c r="AO99" s="74">
        <v>20000</v>
      </c>
      <c r="AP99" s="72"/>
      <c r="AQ99" s="57"/>
      <c r="AR99" s="69"/>
      <c r="AS99" s="70"/>
      <c r="AT99" s="69"/>
      <c r="AU99" s="70"/>
      <c r="AV99" s="70"/>
      <c r="AW99" s="34"/>
      <c r="AX99" s="34"/>
      <c r="AY99" s="34"/>
      <c r="AZ99" s="36"/>
      <c r="BA99" s="36"/>
      <c r="BB99" s="36"/>
      <c r="BC99" s="36"/>
      <c r="BD99" s="83"/>
      <c r="BE99" s="83"/>
      <c r="BF99" s="106"/>
    </row>
    <row r="100" spans="2:59" x14ac:dyDescent="0.25">
      <c r="B100" s="22">
        <v>7480</v>
      </c>
      <c r="C100" s="41" t="s">
        <v>60</v>
      </c>
      <c r="D100" s="43"/>
      <c r="E100" s="43"/>
      <c r="F100" s="43"/>
      <c r="G100" s="43"/>
      <c r="H100" s="43"/>
      <c r="I100" s="73"/>
      <c r="J100" s="43"/>
      <c r="K100" s="43"/>
      <c r="L100" s="43"/>
      <c r="M100" s="73"/>
      <c r="N100" s="34"/>
      <c r="O100" s="34"/>
      <c r="P100" s="34"/>
      <c r="Q100" s="34"/>
      <c r="R100" s="34"/>
      <c r="S100" s="36"/>
      <c r="T100" s="34"/>
      <c r="U100" s="34"/>
      <c r="V100" s="36"/>
      <c r="W100" s="36"/>
      <c r="X100" s="43">
        <v>1000</v>
      </c>
      <c r="Y100" s="43"/>
      <c r="Z100" s="43">
        <v>515</v>
      </c>
      <c r="AA100" s="43"/>
      <c r="AB100" s="43">
        <v>1030</v>
      </c>
      <c r="AC100" s="73"/>
      <c r="AD100" s="57"/>
      <c r="AE100" s="69"/>
      <c r="AF100" s="70"/>
      <c r="AG100" s="70"/>
      <c r="AH100" s="34">
        <v>9000</v>
      </c>
      <c r="AI100" s="34">
        <v>6500</v>
      </c>
      <c r="AJ100" s="34">
        <v>2400</v>
      </c>
      <c r="AK100" s="34">
        <v>13300</v>
      </c>
      <c r="AL100" s="34">
        <v>6700</v>
      </c>
      <c r="AM100" s="36">
        <v>14800</v>
      </c>
      <c r="AN100" s="58">
        <v>6000</v>
      </c>
      <c r="AO100" s="74">
        <v>7000</v>
      </c>
      <c r="AP100" s="72">
        <v>10000</v>
      </c>
      <c r="AQ100" s="57"/>
      <c r="AR100" s="69"/>
      <c r="AS100" s="70"/>
      <c r="AT100" s="69"/>
      <c r="AU100" s="70"/>
      <c r="AV100" s="70"/>
      <c r="AW100" s="34"/>
      <c r="AX100" s="34"/>
      <c r="AY100" s="34"/>
      <c r="AZ100" s="36"/>
      <c r="BA100" s="36"/>
      <c r="BB100" s="36"/>
      <c r="BC100" s="36"/>
      <c r="BD100" s="83"/>
      <c r="BE100" s="83"/>
      <c r="BF100" s="106"/>
    </row>
    <row r="101" spans="2:59" x14ac:dyDescent="0.25">
      <c r="B101" s="22">
        <v>7500</v>
      </c>
      <c r="C101" s="41" t="s">
        <v>21</v>
      </c>
      <c r="D101" s="43">
        <v>56616</v>
      </c>
      <c r="E101" s="43">
        <v>64134</v>
      </c>
      <c r="F101" s="43">
        <v>68336</v>
      </c>
      <c r="G101" s="43">
        <v>70266</v>
      </c>
      <c r="H101" s="43">
        <v>79651</v>
      </c>
      <c r="I101" s="73">
        <v>82594</v>
      </c>
      <c r="J101" s="43">
        <v>70000</v>
      </c>
      <c r="K101" s="43">
        <v>75000</v>
      </c>
      <c r="L101" s="43">
        <v>82000</v>
      </c>
      <c r="M101" s="73">
        <v>93000</v>
      </c>
      <c r="N101" s="34"/>
      <c r="O101" s="34"/>
      <c r="P101" s="34"/>
      <c r="Q101" s="34"/>
      <c r="R101" s="34"/>
      <c r="S101" s="36"/>
      <c r="T101" s="34"/>
      <c r="U101" s="34"/>
      <c r="V101" s="36"/>
      <c r="W101" s="36"/>
      <c r="X101" s="43"/>
      <c r="Y101" s="43"/>
      <c r="Z101" s="43"/>
      <c r="AA101" s="43"/>
      <c r="AB101" s="43"/>
      <c r="AC101" s="73"/>
      <c r="AD101" s="57"/>
      <c r="AE101" s="69"/>
      <c r="AF101" s="70"/>
      <c r="AG101" s="70"/>
      <c r="AH101" s="34"/>
      <c r="AI101" s="34"/>
      <c r="AJ101" s="34"/>
      <c r="AK101" s="34"/>
      <c r="AL101" s="34"/>
      <c r="AM101" s="36"/>
      <c r="AN101" s="58"/>
      <c r="AO101" s="74"/>
      <c r="AP101" s="72"/>
      <c r="AQ101" s="57"/>
      <c r="AR101" s="69"/>
      <c r="AS101" s="70"/>
      <c r="AT101" s="69"/>
      <c r="AU101" s="70"/>
      <c r="AV101" s="70"/>
      <c r="AW101" s="34"/>
      <c r="AX101" s="34"/>
      <c r="AY101" s="34"/>
      <c r="AZ101" s="36"/>
      <c r="BA101" s="36"/>
      <c r="BB101" s="36"/>
      <c r="BC101" s="36"/>
      <c r="BD101" s="83"/>
      <c r="BE101" s="83"/>
      <c r="BF101" s="106"/>
    </row>
    <row r="102" spans="2:59" x14ac:dyDescent="0.25">
      <c r="B102" s="22">
        <v>7510</v>
      </c>
      <c r="C102" s="41" t="s">
        <v>64</v>
      </c>
      <c r="D102" s="43"/>
      <c r="E102" s="43"/>
      <c r="F102" s="43"/>
      <c r="G102" s="43"/>
      <c r="H102" s="43"/>
      <c r="I102" s="73"/>
      <c r="J102" s="43"/>
      <c r="K102" s="43"/>
      <c r="L102" s="43"/>
      <c r="M102" s="73"/>
      <c r="N102" s="34"/>
      <c r="O102" s="34"/>
      <c r="P102" s="34"/>
      <c r="Q102" s="34"/>
      <c r="R102" s="34"/>
      <c r="S102" s="36"/>
      <c r="T102" s="34"/>
      <c r="U102" s="34"/>
      <c r="V102" s="36"/>
      <c r="W102" s="36"/>
      <c r="X102" s="43"/>
      <c r="Y102" s="43"/>
      <c r="Z102" s="43"/>
      <c r="AA102" s="43"/>
      <c r="AB102" s="43"/>
      <c r="AC102" s="73"/>
      <c r="AD102" s="57"/>
      <c r="AE102" s="69"/>
      <c r="AF102" s="70"/>
      <c r="AG102" s="70"/>
      <c r="AH102" s="34">
        <v>38150</v>
      </c>
      <c r="AI102" s="34">
        <v>42200</v>
      </c>
      <c r="AJ102" s="34">
        <v>39400</v>
      </c>
      <c r="AK102" s="34">
        <v>31000</v>
      </c>
      <c r="AL102" s="34">
        <v>18800</v>
      </c>
      <c r="AM102" s="36">
        <v>19300</v>
      </c>
      <c r="AN102" s="58">
        <v>34000</v>
      </c>
      <c r="AO102" s="74">
        <v>31000</v>
      </c>
      <c r="AP102" s="72">
        <v>30000</v>
      </c>
      <c r="AQ102" s="57"/>
      <c r="AR102" s="69"/>
      <c r="AS102" s="70"/>
      <c r="AT102" s="69"/>
      <c r="AU102" s="70"/>
      <c r="AV102" s="70"/>
      <c r="AW102" s="34"/>
      <c r="AX102" s="34"/>
      <c r="AY102" s="34"/>
      <c r="AZ102" s="36"/>
      <c r="BA102" s="36"/>
      <c r="BB102" s="36"/>
      <c r="BC102" s="36"/>
      <c r="BD102" s="83"/>
      <c r="BE102" s="83"/>
      <c r="BF102" s="106"/>
      <c r="BG102" s="51" t="s">
        <v>204</v>
      </c>
    </row>
    <row r="103" spans="2:59" ht="15" hidden="1" customHeight="1" x14ac:dyDescent="0.25">
      <c r="B103" s="22">
        <v>7790</v>
      </c>
      <c r="C103" s="41" t="s">
        <v>53</v>
      </c>
      <c r="D103" s="43">
        <v>135</v>
      </c>
      <c r="E103" s="43">
        <v>135</v>
      </c>
      <c r="F103" s="43"/>
      <c r="G103" s="43"/>
      <c r="H103" s="43"/>
      <c r="I103" s="73"/>
      <c r="J103" s="43">
        <v>0</v>
      </c>
      <c r="K103" s="43"/>
      <c r="L103" s="43"/>
      <c r="M103" s="73"/>
      <c r="N103" s="34"/>
      <c r="O103" s="34"/>
      <c r="P103" s="34"/>
      <c r="Q103" s="34"/>
      <c r="R103" s="34"/>
      <c r="S103" s="36"/>
      <c r="T103" s="34"/>
      <c r="U103" s="34"/>
      <c r="V103" s="36"/>
      <c r="W103" s="36"/>
      <c r="X103" s="43"/>
      <c r="Y103" s="43"/>
      <c r="Z103" s="43"/>
      <c r="AA103" s="43"/>
      <c r="AB103" s="43"/>
      <c r="AC103" s="73"/>
      <c r="AD103" s="57"/>
      <c r="AE103" s="69"/>
      <c r="AF103" s="70"/>
      <c r="AG103" s="70"/>
      <c r="AH103" s="34"/>
      <c r="AI103" s="34"/>
      <c r="AJ103" s="34"/>
      <c r="AK103" s="34"/>
      <c r="AL103" s="34"/>
      <c r="AM103" s="36"/>
      <c r="AN103" s="58"/>
      <c r="AO103" s="74"/>
      <c r="AP103" s="72"/>
      <c r="AQ103" s="57"/>
      <c r="AR103" s="69"/>
      <c r="AS103" s="70"/>
      <c r="AT103" s="69"/>
      <c r="AU103" s="70"/>
      <c r="AV103" s="70"/>
      <c r="AW103" s="34"/>
      <c r="AX103" s="34"/>
      <c r="AY103" s="34"/>
      <c r="AZ103" s="36"/>
      <c r="BA103" s="36"/>
      <c r="BB103" s="36"/>
      <c r="BC103" s="36"/>
      <c r="BD103" s="83"/>
      <c r="BE103" s="83"/>
      <c r="BF103" s="106"/>
    </row>
    <row r="104" spans="2:59" ht="15" hidden="1" customHeight="1" x14ac:dyDescent="0.25">
      <c r="B104" s="22">
        <v>7830</v>
      </c>
      <c r="C104" s="41" t="s">
        <v>122</v>
      </c>
      <c r="D104" s="43"/>
      <c r="E104" s="43">
        <v>15000</v>
      </c>
      <c r="F104" s="43"/>
      <c r="G104" s="43"/>
      <c r="H104" s="43"/>
      <c r="I104" s="73"/>
      <c r="J104" s="43"/>
      <c r="K104" s="43"/>
      <c r="L104" s="43"/>
      <c r="M104" s="73"/>
      <c r="N104" s="34"/>
      <c r="O104" s="34"/>
      <c r="P104" s="34"/>
      <c r="Q104" s="34"/>
      <c r="R104" s="34"/>
      <c r="S104" s="36"/>
      <c r="T104" s="34"/>
      <c r="U104" s="34"/>
      <c r="V104" s="36"/>
      <c r="W104" s="36"/>
      <c r="X104" s="43"/>
      <c r="Y104" s="43"/>
      <c r="Z104" s="43"/>
      <c r="AA104" s="43"/>
      <c r="AB104" s="43"/>
      <c r="AC104" s="73"/>
      <c r="AD104" s="57"/>
      <c r="AE104" s="69"/>
      <c r="AF104" s="70"/>
      <c r="AG104" s="70"/>
      <c r="AH104" s="34"/>
      <c r="AI104" s="34"/>
      <c r="AJ104" s="34"/>
      <c r="AK104" s="34"/>
      <c r="AL104" s="34"/>
      <c r="AM104" s="36"/>
      <c r="AN104" s="58"/>
      <c r="AO104" s="74"/>
      <c r="AP104" s="72"/>
      <c r="AQ104" s="57"/>
      <c r="AR104" s="69"/>
      <c r="AS104" s="70"/>
      <c r="AT104" s="69"/>
      <c r="AU104" s="70"/>
      <c r="AV104" s="70"/>
      <c r="AW104" s="34"/>
      <c r="AX104" s="34"/>
      <c r="AY104" s="34"/>
      <c r="AZ104" s="36"/>
      <c r="BA104" s="36"/>
      <c r="BB104" s="36"/>
      <c r="BC104" s="36"/>
      <c r="BD104" s="83"/>
      <c r="BE104" s="83"/>
      <c r="BF104" s="106"/>
    </row>
    <row r="105" spans="2:59" s="1" customFormat="1" ht="12.75" x14ac:dyDescent="0.2">
      <c r="B105" s="24"/>
      <c r="C105" s="4" t="s">
        <v>25</v>
      </c>
      <c r="D105" s="30">
        <f>SUM(D36:D103)</f>
        <v>2148752</v>
      </c>
      <c r="E105" s="30">
        <f>SUM(E36:E104)</f>
        <v>1539001</v>
      </c>
      <c r="F105" s="30">
        <f>SUM(F36:F104)</f>
        <v>1675771</v>
      </c>
      <c r="G105" s="30">
        <f t="shared" ref="G105:AL105" si="4">SUM(G36:G103)</f>
        <v>5485246</v>
      </c>
      <c r="H105" s="30">
        <f t="shared" si="4"/>
        <v>3080722</v>
      </c>
      <c r="I105" s="89">
        <f t="shared" si="4"/>
        <v>2212821</v>
      </c>
      <c r="J105" s="30">
        <f t="shared" si="4"/>
        <v>1956484.77</v>
      </c>
      <c r="K105" s="30">
        <f t="shared" si="4"/>
        <v>1908000</v>
      </c>
      <c r="L105" s="30">
        <f t="shared" si="4"/>
        <v>1985800</v>
      </c>
      <c r="M105" s="89">
        <f t="shared" si="4"/>
        <v>2024300</v>
      </c>
      <c r="N105" s="35">
        <f t="shared" si="4"/>
        <v>22056</v>
      </c>
      <c r="O105" s="35">
        <f t="shared" si="4"/>
        <v>15728</v>
      </c>
      <c r="P105" s="35">
        <f t="shared" si="4"/>
        <v>24103</v>
      </c>
      <c r="Q105" s="35">
        <f t="shared" si="4"/>
        <v>7895</v>
      </c>
      <c r="R105" s="35">
        <f t="shared" si="4"/>
        <v>2997</v>
      </c>
      <c r="S105" s="67">
        <f t="shared" si="4"/>
        <v>166164</v>
      </c>
      <c r="T105" s="35">
        <f t="shared" si="4"/>
        <v>35500</v>
      </c>
      <c r="U105" s="35">
        <f t="shared" si="4"/>
        <v>33000</v>
      </c>
      <c r="V105" s="67">
        <f t="shared" si="4"/>
        <v>25000</v>
      </c>
      <c r="W105" s="67">
        <f t="shared" si="4"/>
        <v>30000</v>
      </c>
      <c r="X105" s="30">
        <f t="shared" si="4"/>
        <v>1068550</v>
      </c>
      <c r="Y105" s="30">
        <f t="shared" si="4"/>
        <v>1052813</v>
      </c>
      <c r="Z105" s="30">
        <f t="shared" si="4"/>
        <v>1304186</v>
      </c>
      <c r="AA105" s="30">
        <f t="shared" si="4"/>
        <v>1150005</v>
      </c>
      <c r="AB105" s="30">
        <f t="shared" si="4"/>
        <v>1342561</v>
      </c>
      <c r="AC105" s="89">
        <f t="shared" si="4"/>
        <v>1125511.8500000001</v>
      </c>
      <c r="AD105" s="30">
        <f t="shared" si="4"/>
        <v>1136400</v>
      </c>
      <c r="AE105" s="30">
        <f t="shared" si="4"/>
        <v>1170000</v>
      </c>
      <c r="AF105" s="89">
        <f t="shared" si="4"/>
        <v>1237500</v>
      </c>
      <c r="AG105" s="89">
        <f t="shared" si="4"/>
        <v>1240000</v>
      </c>
      <c r="AH105" s="35">
        <f t="shared" si="4"/>
        <v>531107</v>
      </c>
      <c r="AI105" s="35">
        <f t="shared" si="4"/>
        <v>525793</v>
      </c>
      <c r="AJ105" s="35">
        <f t="shared" si="4"/>
        <v>508190</v>
      </c>
      <c r="AK105" s="35">
        <f t="shared" si="4"/>
        <v>457515</v>
      </c>
      <c r="AL105" s="35">
        <f t="shared" si="4"/>
        <v>478132</v>
      </c>
      <c r="AM105" s="67">
        <f>SUM(AM36:AM102)</f>
        <v>557047</v>
      </c>
      <c r="AN105" s="35">
        <f>SUM(AN36:AN102)</f>
        <v>562000</v>
      </c>
      <c r="AO105" s="35">
        <f>SUM(AO36:AO102)</f>
        <v>483500</v>
      </c>
      <c r="AP105" s="67">
        <f>SUM(AP36:AP102)</f>
        <v>515500</v>
      </c>
      <c r="AQ105" s="30">
        <f t="shared" ref="AQ105:AV105" si="5">SUM(AQ36:AQ103)</f>
        <v>106840</v>
      </c>
      <c r="AR105" s="30">
        <f t="shared" si="5"/>
        <v>4744</v>
      </c>
      <c r="AS105" s="89">
        <f t="shared" si="5"/>
        <v>9165</v>
      </c>
      <c r="AT105" s="30">
        <f t="shared" si="5"/>
        <v>13000</v>
      </c>
      <c r="AU105" s="89">
        <f t="shared" si="5"/>
        <v>10000</v>
      </c>
      <c r="AV105" s="89">
        <f t="shared" si="5"/>
        <v>0</v>
      </c>
      <c r="AW105" s="35">
        <f t="shared" ref="AW105:AY107" si="6">D105+N105+X105+AH105</f>
        <v>3770465</v>
      </c>
      <c r="AX105" s="35">
        <f t="shared" si="6"/>
        <v>3133335</v>
      </c>
      <c r="AY105" s="35">
        <f t="shared" si="6"/>
        <v>3512250</v>
      </c>
      <c r="AZ105" s="67">
        <f>G105+Q105+AA105+AK105+AQ106</f>
        <v>7100661</v>
      </c>
      <c r="BA105" s="67">
        <f>H105+R105+AB105+AL105+AR105</f>
        <v>4909156</v>
      </c>
      <c r="BB105" s="67">
        <f>I105+S105+AC105+AM105+AS105</f>
        <v>4070708.85</v>
      </c>
      <c r="BC105" s="67">
        <f>J105+T105+AD105+AN105</f>
        <v>3690384.77</v>
      </c>
      <c r="BD105" s="67">
        <f>K105+U105+AE105+AO105+AT105</f>
        <v>3607500</v>
      </c>
      <c r="BE105" s="67" t="e">
        <f>K105+V105+AF105+#REF!+AU105</f>
        <v>#REF!</v>
      </c>
      <c r="BF105" s="108">
        <f>M105+W105+AG105+AP105+AV105</f>
        <v>3809800</v>
      </c>
      <c r="BG105" s="52"/>
    </row>
    <row r="106" spans="2:59" x14ac:dyDescent="0.25">
      <c r="B106" s="22">
        <v>8050</v>
      </c>
      <c r="C106" s="41" t="s">
        <v>22</v>
      </c>
      <c r="D106" s="43">
        <v>19334</v>
      </c>
      <c r="E106" s="43">
        <v>18768</v>
      </c>
      <c r="F106" s="43">
        <v>7897</v>
      </c>
      <c r="G106" s="43">
        <v>2852</v>
      </c>
      <c r="H106" s="43">
        <v>3554</v>
      </c>
      <c r="I106" s="73">
        <v>4594</v>
      </c>
      <c r="J106" s="43">
        <v>8000</v>
      </c>
      <c r="K106" s="43">
        <v>3000</v>
      </c>
      <c r="L106" s="43">
        <v>4000</v>
      </c>
      <c r="M106" s="73">
        <v>4000</v>
      </c>
      <c r="N106" s="34">
        <v>382</v>
      </c>
      <c r="O106" s="34"/>
      <c r="P106" s="34"/>
      <c r="Q106" s="34"/>
      <c r="R106" s="34"/>
      <c r="S106" s="36"/>
      <c r="T106" s="34"/>
      <c r="U106" s="34"/>
      <c r="V106" s="36"/>
      <c r="W106" s="36"/>
      <c r="X106" s="43">
        <v>5783</v>
      </c>
      <c r="Y106" s="43">
        <v>-763</v>
      </c>
      <c r="Z106" s="43">
        <v>-799</v>
      </c>
      <c r="AA106" s="43">
        <v>-178</v>
      </c>
      <c r="AB106" s="43">
        <v>103</v>
      </c>
      <c r="AC106" s="73">
        <v>67</v>
      </c>
      <c r="AD106" s="57">
        <v>500</v>
      </c>
      <c r="AE106" s="69"/>
      <c r="AF106" s="70"/>
      <c r="AG106" s="70"/>
      <c r="AH106" s="34">
        <v>1422</v>
      </c>
      <c r="AI106" s="34">
        <v>250</v>
      </c>
      <c r="AJ106" s="34">
        <v>21</v>
      </c>
      <c r="AK106" s="34">
        <v>19</v>
      </c>
      <c r="AL106" s="34">
        <v>23</v>
      </c>
      <c r="AM106" s="36">
        <v>69</v>
      </c>
      <c r="AN106" s="34"/>
      <c r="AO106" s="34"/>
      <c r="AP106" s="36"/>
      <c r="AQ106" s="43"/>
      <c r="AR106" s="43"/>
      <c r="AS106" s="73"/>
      <c r="AT106" s="43"/>
      <c r="AU106" s="73"/>
      <c r="AV106" s="73"/>
      <c r="AW106" s="34">
        <f t="shared" si="6"/>
        <v>26921</v>
      </c>
      <c r="AX106" s="34">
        <f t="shared" si="6"/>
        <v>18255</v>
      </c>
      <c r="AY106" s="34">
        <f t="shared" si="6"/>
        <v>7119</v>
      </c>
      <c r="AZ106" s="67">
        <f t="shared" ref="AZ106:BB107" si="7">G106+Q106+AA106+AK106</f>
        <v>2693</v>
      </c>
      <c r="BA106" s="67">
        <f t="shared" si="7"/>
        <v>3680</v>
      </c>
      <c r="BB106" s="67">
        <f t="shared" si="7"/>
        <v>4730</v>
      </c>
      <c r="BC106" s="67">
        <f>J106+T106+AD106+AN106</f>
        <v>8500</v>
      </c>
      <c r="BD106" s="84"/>
      <c r="BE106" s="84">
        <v>4000</v>
      </c>
      <c r="BF106" s="109">
        <f>M106+W106+AG106+AP106+AV106</f>
        <v>4000</v>
      </c>
    </row>
    <row r="107" spans="2:59" x14ac:dyDescent="0.25">
      <c r="B107" s="22">
        <v>8140</v>
      </c>
      <c r="C107" s="41" t="s">
        <v>23</v>
      </c>
      <c r="D107" s="43">
        <v>-68067</v>
      </c>
      <c r="E107" s="43">
        <v>-57546</v>
      </c>
      <c r="F107" s="43">
        <v>-41991</v>
      </c>
      <c r="G107" s="43">
        <v>-127462</v>
      </c>
      <c r="H107" s="43">
        <v>-152940</v>
      </c>
      <c r="I107" s="73">
        <v>-120126</v>
      </c>
      <c r="J107" s="43">
        <v>-100000</v>
      </c>
      <c r="K107" s="43">
        <v>-150000</v>
      </c>
      <c r="L107" s="43">
        <v>-100000</v>
      </c>
      <c r="M107" s="73">
        <v>-120000</v>
      </c>
      <c r="N107" s="34"/>
      <c r="O107" s="34"/>
      <c r="P107" s="34"/>
      <c r="Q107" s="34"/>
      <c r="R107" s="34"/>
      <c r="S107" s="36"/>
      <c r="T107" s="34"/>
      <c r="U107" s="34"/>
      <c r="V107" s="36"/>
      <c r="W107" s="36"/>
      <c r="X107" s="43"/>
      <c r="Y107" s="43"/>
      <c r="Z107" s="43"/>
      <c r="AA107" s="43"/>
      <c r="AB107" s="43"/>
      <c r="AC107" s="73"/>
      <c r="AD107" s="57"/>
      <c r="AE107" s="69"/>
      <c r="AF107" s="70"/>
      <c r="AG107" s="70"/>
      <c r="AH107" s="34"/>
      <c r="AI107" s="34">
        <v>-65</v>
      </c>
      <c r="AJ107" s="34"/>
      <c r="AK107" s="34"/>
      <c r="AL107" s="34"/>
      <c r="AM107" s="36"/>
      <c r="AN107" s="34"/>
      <c r="AO107" s="34"/>
      <c r="AP107" s="36"/>
      <c r="AQ107" s="43"/>
      <c r="AR107" s="43"/>
      <c r="AS107" s="73"/>
      <c r="AT107" s="43"/>
      <c r="AU107" s="73"/>
      <c r="AV107" s="73"/>
      <c r="AW107" s="34">
        <f t="shared" si="6"/>
        <v>-68067</v>
      </c>
      <c r="AX107" s="34">
        <f t="shared" si="6"/>
        <v>-57611</v>
      </c>
      <c r="AY107" s="34">
        <f t="shared" si="6"/>
        <v>-41991</v>
      </c>
      <c r="AZ107" s="67">
        <f t="shared" si="7"/>
        <v>-127462</v>
      </c>
      <c r="BA107" s="67">
        <f t="shared" si="7"/>
        <v>-152940</v>
      </c>
      <c r="BB107" s="67">
        <f t="shared" si="7"/>
        <v>-120126</v>
      </c>
      <c r="BC107" s="67">
        <f>J107+T107+AD107+AN107</f>
        <v>-100000</v>
      </c>
      <c r="BD107" s="84"/>
      <c r="BE107" s="84">
        <v>-100000</v>
      </c>
      <c r="BF107" s="109">
        <f>M107+W107+AG107+AP107+AV107</f>
        <v>-120000</v>
      </c>
    </row>
    <row r="108" spans="2:59" x14ac:dyDescent="0.25">
      <c r="B108" s="22">
        <v>8150</v>
      </c>
      <c r="C108" s="41" t="s">
        <v>178</v>
      </c>
      <c r="D108" s="43"/>
      <c r="E108" s="43"/>
      <c r="F108" s="43"/>
      <c r="G108" s="43">
        <v>-2040</v>
      </c>
      <c r="H108" s="43">
        <v>-219</v>
      </c>
      <c r="I108" s="73">
        <v>-470</v>
      </c>
      <c r="J108" s="43"/>
      <c r="K108" s="43">
        <v>-2000</v>
      </c>
      <c r="L108" s="43"/>
      <c r="M108" s="73">
        <v>-3200</v>
      </c>
      <c r="N108" s="34"/>
      <c r="O108" s="34"/>
      <c r="P108" s="34"/>
      <c r="Q108" s="34"/>
      <c r="R108" s="34"/>
      <c r="S108" s="36"/>
      <c r="T108" s="34"/>
      <c r="U108" s="34"/>
      <c r="V108" s="36"/>
      <c r="W108" s="36"/>
      <c r="X108" s="43"/>
      <c r="Y108" s="43"/>
      <c r="Z108" s="43"/>
      <c r="AA108" s="43"/>
      <c r="AB108" s="43">
        <v>-2052</v>
      </c>
      <c r="AC108" s="73">
        <v>-1651</v>
      </c>
      <c r="AD108" s="57"/>
      <c r="AE108" s="69"/>
      <c r="AF108" s="70"/>
      <c r="AG108" s="70"/>
      <c r="AH108" s="34"/>
      <c r="AI108" s="34"/>
      <c r="AJ108" s="34"/>
      <c r="AK108" s="34"/>
      <c r="AL108" s="34">
        <v>-1129</v>
      </c>
      <c r="AM108" s="36">
        <v>-1140</v>
      </c>
      <c r="AN108" s="34"/>
      <c r="AO108" s="34"/>
      <c r="AP108" s="36"/>
      <c r="AQ108" s="43"/>
      <c r="AR108" s="43">
        <v>-46</v>
      </c>
      <c r="AS108" s="73">
        <v>-16</v>
      </c>
      <c r="AT108" s="43"/>
      <c r="AU108" s="73"/>
      <c r="AV108" s="73"/>
      <c r="AW108" s="34"/>
      <c r="AX108" s="34"/>
      <c r="AY108" s="34"/>
      <c r="AZ108" s="67"/>
      <c r="BA108" s="67">
        <f>H108+R108+AB108+AL108+AR108</f>
        <v>-3446</v>
      </c>
      <c r="BB108" s="67">
        <f>I108+S108+AC108+AM108+AS108</f>
        <v>-3277</v>
      </c>
      <c r="BC108" s="67"/>
      <c r="BD108" s="84"/>
      <c r="BE108" s="84"/>
      <c r="BF108" s="106">
        <v>-3200</v>
      </c>
    </row>
    <row r="109" spans="2:59" x14ac:dyDescent="0.25">
      <c r="B109" s="22">
        <v>8160</v>
      </c>
      <c r="C109" s="41" t="s">
        <v>72</v>
      </c>
      <c r="D109" s="43"/>
      <c r="E109" s="43">
        <v>-315</v>
      </c>
      <c r="F109" s="43">
        <v>-152</v>
      </c>
      <c r="G109" s="43">
        <v>-535</v>
      </c>
      <c r="H109" s="43">
        <v>-1523</v>
      </c>
      <c r="I109" s="73"/>
      <c r="J109" s="43"/>
      <c r="K109" s="43"/>
      <c r="L109" s="43"/>
      <c r="M109" s="73"/>
      <c r="N109" s="34"/>
      <c r="O109" s="34"/>
      <c r="P109" s="34"/>
      <c r="Q109" s="34"/>
      <c r="R109" s="34"/>
      <c r="S109" s="36"/>
      <c r="T109" s="34"/>
      <c r="U109" s="34"/>
      <c r="V109" s="36"/>
      <c r="W109" s="36"/>
      <c r="X109" s="43">
        <v>-978</v>
      </c>
      <c r="Y109" s="43"/>
      <c r="Z109" s="43"/>
      <c r="AA109" s="43"/>
      <c r="AB109" s="43"/>
      <c r="AC109" s="73"/>
      <c r="AD109" s="57"/>
      <c r="AE109" s="69"/>
      <c r="AF109" s="70"/>
      <c r="AG109" s="70"/>
      <c r="AH109" s="34"/>
      <c r="AI109" s="34"/>
      <c r="AJ109" s="34"/>
      <c r="AK109" s="34"/>
      <c r="AL109" s="34"/>
      <c r="AM109" s="36"/>
      <c r="AN109" s="34"/>
      <c r="AO109" s="34"/>
      <c r="AP109" s="36"/>
      <c r="AQ109" s="43"/>
      <c r="AR109" s="43"/>
      <c r="AS109" s="73"/>
      <c r="AT109" s="43"/>
      <c r="AU109" s="73"/>
      <c r="AV109" s="73"/>
      <c r="AW109" s="34">
        <f t="shared" ref="AW109:BC110" si="8">D109+N109+X109+AH109</f>
        <v>-978</v>
      </c>
      <c r="AX109" s="34">
        <f t="shared" si="8"/>
        <v>-315</v>
      </c>
      <c r="AY109" s="34">
        <f t="shared" si="8"/>
        <v>-152</v>
      </c>
      <c r="AZ109" s="67">
        <f t="shared" si="8"/>
        <v>-535</v>
      </c>
      <c r="BA109" s="67">
        <f t="shared" si="8"/>
        <v>-1523</v>
      </c>
      <c r="BB109" s="67">
        <f t="shared" si="8"/>
        <v>0</v>
      </c>
      <c r="BC109" s="67">
        <f t="shared" si="8"/>
        <v>0</v>
      </c>
      <c r="BD109" s="84"/>
      <c r="BE109" s="84"/>
      <c r="BF109" s="106"/>
    </row>
    <row r="110" spans="2:59" x14ac:dyDescent="0.25">
      <c r="B110" s="22">
        <v>8170</v>
      </c>
      <c r="C110" s="41" t="s">
        <v>24</v>
      </c>
      <c r="D110" s="43">
        <v>-887</v>
      </c>
      <c r="E110" s="43">
        <v>-1100</v>
      </c>
      <c r="F110" s="43">
        <v>-2765</v>
      </c>
      <c r="G110" s="43">
        <v>-12463</v>
      </c>
      <c r="H110" s="43">
        <v>-4694</v>
      </c>
      <c r="I110" s="73">
        <v>-5410</v>
      </c>
      <c r="J110" s="43">
        <v>-3000</v>
      </c>
      <c r="K110" s="43">
        <v>-10000</v>
      </c>
      <c r="L110" s="43">
        <v>-5000</v>
      </c>
      <c r="M110" s="73">
        <v>-6000</v>
      </c>
      <c r="N110" s="34">
        <v>-17</v>
      </c>
      <c r="O110" s="34"/>
      <c r="P110" s="34"/>
      <c r="Q110" s="34"/>
      <c r="R110" s="34"/>
      <c r="S110" s="36"/>
      <c r="T110" s="34"/>
      <c r="U110" s="34"/>
      <c r="V110" s="36"/>
      <c r="W110" s="36"/>
      <c r="X110" s="43">
        <v>-268</v>
      </c>
      <c r="Y110" s="43">
        <v>-446</v>
      </c>
      <c r="Z110" s="43">
        <v>-621</v>
      </c>
      <c r="AA110" s="43">
        <v>-512</v>
      </c>
      <c r="AB110" s="43">
        <v>-636</v>
      </c>
      <c r="AC110" s="73">
        <v>-494</v>
      </c>
      <c r="AD110" s="57">
        <v>-500</v>
      </c>
      <c r="AE110" s="69"/>
      <c r="AF110" s="70"/>
      <c r="AG110" s="70"/>
      <c r="AH110" s="34">
        <v>-503</v>
      </c>
      <c r="AI110" s="34">
        <v>-447</v>
      </c>
      <c r="AJ110" s="34">
        <v>-519</v>
      </c>
      <c r="AK110" s="34">
        <v>-479</v>
      </c>
      <c r="AL110" s="34">
        <v>-594</v>
      </c>
      <c r="AM110" s="36">
        <v>-677</v>
      </c>
      <c r="AN110" s="34"/>
      <c r="AO110" s="34"/>
      <c r="AP110" s="36"/>
      <c r="AQ110" s="43"/>
      <c r="AR110" s="43"/>
      <c r="AS110" s="73"/>
      <c r="AT110" s="43"/>
      <c r="AU110" s="73"/>
      <c r="AV110" s="73"/>
      <c r="AW110" s="34">
        <f t="shared" si="8"/>
        <v>-1675</v>
      </c>
      <c r="AX110" s="34">
        <f t="shared" si="8"/>
        <v>-1993</v>
      </c>
      <c r="AY110" s="34">
        <f t="shared" si="8"/>
        <v>-3905</v>
      </c>
      <c r="AZ110" s="67">
        <f t="shared" si="8"/>
        <v>-13454</v>
      </c>
      <c r="BA110" s="67">
        <f t="shared" si="8"/>
        <v>-5924</v>
      </c>
      <c r="BB110" s="67">
        <f t="shared" si="8"/>
        <v>-6581</v>
      </c>
      <c r="BC110" s="67">
        <f t="shared" si="8"/>
        <v>-3500</v>
      </c>
      <c r="BD110" s="84"/>
      <c r="BE110" s="84">
        <v>-5000</v>
      </c>
      <c r="BF110" s="109">
        <f>M110</f>
        <v>-6000</v>
      </c>
    </row>
    <row r="111" spans="2:59" s="1" customFormat="1" ht="13.5" thickBot="1" x14ac:dyDescent="0.25">
      <c r="B111" s="27"/>
      <c r="C111" s="28" t="s">
        <v>29</v>
      </c>
      <c r="D111" s="32">
        <f>D35-D105+D106+D107+D109+D110</f>
        <v>541973</v>
      </c>
      <c r="E111" s="32">
        <f>E35-E105+E106+E107+E109+E110</f>
        <v>801946</v>
      </c>
      <c r="F111" s="32">
        <f>F35-F105+F106+F107+F109+F110</f>
        <v>1499904</v>
      </c>
      <c r="G111" s="32">
        <f>G35-G105+G106+G107+G108+G109+G110</f>
        <v>-1971460</v>
      </c>
      <c r="H111" s="32">
        <f>H35-H105+H106+H107+H108+H109+H110</f>
        <v>1448016</v>
      </c>
      <c r="I111" s="32">
        <f>I35-I105+I106+I107+I108+I109+I110</f>
        <v>-173270</v>
      </c>
      <c r="J111" s="32">
        <f t="shared" ref="J111:AA111" si="9">J35-J105+J106+J107+J109+J110</f>
        <v>3515.2299999999814</v>
      </c>
      <c r="K111" s="32">
        <f t="shared" si="9"/>
        <v>5000</v>
      </c>
      <c r="L111" s="32">
        <f t="shared" si="9"/>
        <v>10200</v>
      </c>
      <c r="M111" s="32">
        <f>M35-M105+M106+M107+M108+M109+M110</f>
        <v>42500</v>
      </c>
      <c r="N111" s="37">
        <f t="shared" si="9"/>
        <v>-17617</v>
      </c>
      <c r="O111" s="37">
        <f t="shared" si="9"/>
        <v>51600</v>
      </c>
      <c r="P111" s="37">
        <f t="shared" si="9"/>
        <v>31477</v>
      </c>
      <c r="Q111" s="37">
        <f t="shared" si="9"/>
        <v>19815</v>
      </c>
      <c r="R111" s="37">
        <f t="shared" si="9"/>
        <v>17659</v>
      </c>
      <c r="S111" s="68">
        <f t="shared" si="9"/>
        <v>60753</v>
      </c>
      <c r="T111" s="37">
        <f t="shared" si="9"/>
        <v>9500</v>
      </c>
      <c r="U111" s="37">
        <f t="shared" si="9"/>
        <v>-3000</v>
      </c>
      <c r="V111" s="68">
        <f t="shared" si="9"/>
        <v>0</v>
      </c>
      <c r="W111" s="68">
        <f t="shared" si="9"/>
        <v>4000</v>
      </c>
      <c r="X111" s="32">
        <f t="shared" si="9"/>
        <v>3905</v>
      </c>
      <c r="Y111" s="32">
        <f t="shared" si="9"/>
        <v>106010</v>
      </c>
      <c r="Z111" s="32">
        <f t="shared" si="9"/>
        <v>25328</v>
      </c>
      <c r="AA111" s="32">
        <f t="shared" si="9"/>
        <v>130221</v>
      </c>
      <c r="AB111" s="32">
        <f>AB35-AB105+AB106+AB107+AB108+AB109+AB110</f>
        <v>-24493</v>
      </c>
      <c r="AC111" s="90">
        <f>AC35-AC105+AC106+AC107+AC108+AC109+AC110</f>
        <v>200814.81999999983</v>
      </c>
      <c r="AD111" s="32">
        <f t="shared" ref="AD111:AK111" si="10">AD35-AD105+AD106+AD107+AD109+AD110</f>
        <v>37600</v>
      </c>
      <c r="AE111" s="32">
        <f t="shared" si="10"/>
        <v>40000</v>
      </c>
      <c r="AF111" s="90">
        <f t="shared" si="10"/>
        <v>12500</v>
      </c>
      <c r="AG111" s="90">
        <f t="shared" si="10"/>
        <v>5000</v>
      </c>
      <c r="AH111" s="37">
        <f t="shared" si="10"/>
        <v>-109360</v>
      </c>
      <c r="AI111" s="37">
        <f t="shared" si="10"/>
        <v>24786</v>
      </c>
      <c r="AJ111" s="37">
        <f t="shared" si="10"/>
        <v>81375</v>
      </c>
      <c r="AK111" s="37">
        <f t="shared" si="10"/>
        <v>26594</v>
      </c>
      <c r="AL111" s="37">
        <f>AL35-AL105+AL106+AL107+AL108+AL109+AL110</f>
        <v>14434</v>
      </c>
      <c r="AM111" s="68">
        <f>AM35-AM105+AM106+AM107+AM108+AM109+AM110</f>
        <v>13315</v>
      </c>
      <c r="AN111" s="37">
        <f>AN35-AN105+AN106+AN107+AN109+AN110</f>
        <v>13500</v>
      </c>
      <c r="AO111" s="37">
        <f>AO35-AO105+AO106+AO107+AO109+AO110</f>
        <v>500</v>
      </c>
      <c r="AP111" s="68">
        <f>AP35-AP105+AP106+AP107+AP109+AP110</f>
        <v>10500</v>
      </c>
      <c r="AQ111" s="32">
        <f>AQ35-AQ105+AQ106+AQ107+AQ109+AQ110</f>
        <v>-106840</v>
      </c>
      <c r="AR111" s="32">
        <f>AR35-AR105+AR106+AR107+AR108+AR109+AR110</f>
        <v>33352</v>
      </c>
      <c r="AS111" s="68">
        <f>AS35-AS105+AS106+AS107+AS108+AS109+AS110</f>
        <v>-1381</v>
      </c>
      <c r="AT111" s="32">
        <f t="shared" ref="AT111:AY111" si="11">AT35-AT105+AT106+AT107+AT109+AT110</f>
        <v>5000</v>
      </c>
      <c r="AU111" s="90">
        <f t="shared" si="11"/>
        <v>3000</v>
      </c>
      <c r="AV111" s="90">
        <f t="shared" si="11"/>
        <v>0</v>
      </c>
      <c r="AW111" s="37">
        <f t="shared" si="11"/>
        <v>418901</v>
      </c>
      <c r="AX111" s="37">
        <f t="shared" si="11"/>
        <v>984342</v>
      </c>
      <c r="AY111" s="37">
        <f t="shared" si="11"/>
        <v>1638084</v>
      </c>
      <c r="AZ111" s="68">
        <f>G111+Q111+AA111+AK111+AQ111</f>
        <v>-1901670</v>
      </c>
      <c r="BA111" s="68">
        <f>H111+R111+AB111+AL111+AR111</f>
        <v>1488968</v>
      </c>
      <c r="BB111" s="68">
        <f>I111+S111+AC111+AM111+AS111</f>
        <v>100231.81999999983</v>
      </c>
      <c r="BC111" s="68">
        <f>J111+T111+AD111+AN111</f>
        <v>64115.229999999981</v>
      </c>
      <c r="BD111" s="68">
        <f>K111+U111+AE111+AO111</f>
        <v>42500</v>
      </c>
      <c r="BE111" s="68">
        <v>29200</v>
      </c>
      <c r="BF111" s="110">
        <f>BF35-BF105+BF106+BF107+BF108+BF110</f>
        <v>62000</v>
      </c>
      <c r="BG111" s="95"/>
    </row>
  </sheetData>
  <mergeCells count="8">
    <mergeCell ref="BF2:BF3"/>
    <mergeCell ref="AW2:BC3"/>
    <mergeCell ref="B2:C4"/>
    <mergeCell ref="D2:J3"/>
    <mergeCell ref="N2:T3"/>
    <mergeCell ref="X2:AD3"/>
    <mergeCell ref="AH2:AN3"/>
    <mergeCell ref="AQ2:AV3"/>
  </mergeCells>
  <pageMargins left="0" right="0" top="0" bottom="0" header="0" footer="0"/>
  <pageSetup paperSize="9" scale="64" orientation="portrait" horizontalDpi="4294967293" r:id="rId1"/>
  <ignoredErrors>
    <ignoredError sqref="W35 AG35 AZ105 G111 AL111 BA35 AC35 BA108:BB108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3</vt:i4>
      </vt:variant>
    </vt:vector>
  </HeadingPairs>
  <TitlesOfParts>
    <vt:vector size="7" baseType="lpstr">
      <vt:lpstr>Forutsetninger</vt:lpstr>
      <vt:lpstr>Regnskap mot budsjett 2016</vt:lpstr>
      <vt:lpstr>Kommentarer</vt:lpstr>
      <vt:lpstr>Budsjett 2020</vt:lpstr>
      <vt:lpstr>'Budsjett 2020'!Utskriftsområde</vt:lpstr>
      <vt:lpstr>Kommentarer!Utskriftsområde</vt:lpstr>
      <vt:lpstr>'Regnskap mot budsjett 2016'!Utskriftsområde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Arild Wirgenes</dc:creator>
  <cp:lastModifiedBy>Miliane Haugene</cp:lastModifiedBy>
  <cp:lastPrinted>2019-03-05T09:45:17Z</cp:lastPrinted>
  <dcterms:created xsi:type="dcterms:W3CDTF">2012-02-22T11:30:43Z</dcterms:created>
  <dcterms:modified xsi:type="dcterms:W3CDTF">2020-03-03T08:42:08Z</dcterms:modified>
</cp:coreProperties>
</file>